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ssica.pineda\Desktop\RECEPCION BARQUITO - CAROLA\"/>
    </mc:Choice>
  </mc:AlternateContent>
  <xr:revisionPtr revIDLastSave="0" documentId="13_ncr:1_{CEEC1669-9F30-4768-A10C-C0CD79B5C694}" xr6:coauthVersionLast="47" xr6:coauthVersionMax="47" xr10:uidLastSave="{00000000-0000-0000-0000-000000000000}"/>
  <bookViews>
    <workbookView xWindow="-120" yWindow="-120" windowWidth="20730" windowHeight="11040" xr2:uid="{E090460F-B45B-454D-A408-2510D0AA64E6}"/>
  </bookViews>
  <sheets>
    <sheet name="CL6T254" sheetId="1" r:id="rId1"/>
    <sheet name="RESUMEN " sheetId="2" r:id="rId2"/>
  </sheets>
  <externalReferences>
    <externalReference r:id="rId3"/>
  </externalReferences>
  <definedNames>
    <definedName name="X">[1]EVALUACION!#REF!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2" l="1"/>
  <c r="G18" i="2"/>
  <c r="G19" i="2"/>
  <c r="G43" i="2" s="1"/>
  <c r="G20" i="2"/>
  <c r="G21" i="2"/>
  <c r="G22" i="2"/>
  <c r="G23" i="2"/>
  <c r="G24" i="2"/>
  <c r="G25" i="2"/>
  <c r="G26" i="2"/>
  <c r="G27" i="2"/>
  <c r="G28" i="2"/>
  <c r="G29" i="2"/>
  <c r="T542" i="1"/>
  <c r="T541" i="1"/>
  <c r="T540" i="1"/>
  <c r="C28" i="2"/>
  <c r="C29" i="2"/>
  <c r="R156" i="1"/>
  <c r="L139" i="1" l="1"/>
  <c r="L122" i="1"/>
  <c r="Q124" i="1"/>
  <c r="P124" i="1"/>
  <c r="K124" i="1"/>
  <c r="J124" i="1"/>
  <c r="C124" i="1"/>
  <c r="C107" i="1"/>
  <c r="V122" i="1"/>
  <c r="R122" i="1"/>
  <c r="O122" i="1"/>
  <c r="N122" i="1"/>
  <c r="M122" i="1"/>
  <c r="W122" i="1" l="1"/>
  <c r="X122" i="1" s="1"/>
  <c r="T122" i="1"/>
  <c r="R114" i="1"/>
  <c r="O133" i="1" l="1"/>
  <c r="R67" i="1" l="1"/>
  <c r="T531" i="1" l="1"/>
  <c r="T530" i="1"/>
  <c r="T529" i="1"/>
  <c r="T528" i="1"/>
  <c r="T527" i="1"/>
  <c r="T526" i="1"/>
  <c r="T525" i="1"/>
  <c r="T524" i="1"/>
  <c r="T523" i="1"/>
  <c r="T514" i="1"/>
  <c r="T513" i="1"/>
  <c r="T512" i="1"/>
  <c r="T511" i="1"/>
  <c r="T510" i="1"/>
  <c r="T509" i="1"/>
  <c r="T508" i="1"/>
  <c r="T507" i="1"/>
  <c r="T506" i="1"/>
  <c r="T497" i="1"/>
  <c r="T496" i="1"/>
  <c r="T495" i="1"/>
  <c r="T494" i="1"/>
  <c r="T493" i="1"/>
  <c r="T492" i="1"/>
  <c r="T491" i="1"/>
  <c r="T490" i="1"/>
  <c r="T489" i="1"/>
  <c r="T480" i="1"/>
  <c r="T479" i="1"/>
  <c r="T478" i="1"/>
  <c r="T477" i="1"/>
  <c r="T476" i="1"/>
  <c r="T475" i="1"/>
  <c r="T474" i="1"/>
  <c r="T473" i="1"/>
  <c r="T472" i="1"/>
  <c r="T463" i="1"/>
  <c r="T462" i="1"/>
  <c r="T461" i="1"/>
  <c r="T460" i="1"/>
  <c r="T459" i="1"/>
  <c r="T458" i="1"/>
  <c r="T457" i="1"/>
  <c r="T456" i="1"/>
  <c r="T455" i="1"/>
  <c r="T446" i="1"/>
  <c r="T445" i="1"/>
  <c r="T444" i="1"/>
  <c r="T443" i="1"/>
  <c r="T442" i="1"/>
  <c r="T441" i="1"/>
  <c r="T440" i="1"/>
  <c r="T439" i="1"/>
  <c r="T438" i="1"/>
  <c r="T429" i="1"/>
  <c r="T428" i="1"/>
  <c r="T427" i="1"/>
  <c r="T426" i="1"/>
  <c r="T425" i="1"/>
  <c r="T424" i="1"/>
  <c r="T423" i="1"/>
  <c r="T422" i="1"/>
  <c r="T421" i="1"/>
  <c r="T412" i="1"/>
  <c r="T411" i="1"/>
  <c r="T410" i="1"/>
  <c r="T409" i="1"/>
  <c r="T408" i="1"/>
  <c r="T407" i="1"/>
  <c r="T406" i="1"/>
  <c r="T405" i="1"/>
  <c r="T404" i="1"/>
  <c r="T395" i="1"/>
  <c r="T394" i="1"/>
  <c r="T393" i="1"/>
  <c r="T392" i="1"/>
  <c r="T391" i="1"/>
  <c r="T390" i="1"/>
  <c r="T389" i="1"/>
  <c r="T388" i="1"/>
  <c r="T387" i="1"/>
  <c r="T378" i="1"/>
  <c r="T377" i="1"/>
  <c r="T376" i="1"/>
  <c r="T375" i="1"/>
  <c r="T374" i="1"/>
  <c r="T373" i="1"/>
  <c r="T372" i="1"/>
  <c r="T371" i="1"/>
  <c r="T370" i="1"/>
  <c r="T361" i="1"/>
  <c r="T360" i="1"/>
  <c r="T359" i="1"/>
  <c r="T358" i="1"/>
  <c r="T357" i="1"/>
  <c r="T356" i="1"/>
  <c r="T355" i="1"/>
  <c r="T354" i="1"/>
  <c r="T353" i="1"/>
  <c r="T853" i="1" l="1"/>
  <c r="R853" i="1"/>
  <c r="O853" i="1"/>
  <c r="N853" i="1"/>
  <c r="M853" i="1"/>
  <c r="L853" i="1"/>
  <c r="T852" i="1"/>
  <c r="R852" i="1"/>
  <c r="O852" i="1"/>
  <c r="N852" i="1"/>
  <c r="M852" i="1"/>
  <c r="L852" i="1"/>
  <c r="T851" i="1"/>
  <c r="R851" i="1"/>
  <c r="O851" i="1"/>
  <c r="N851" i="1"/>
  <c r="M851" i="1"/>
  <c r="L851" i="1"/>
  <c r="T850" i="1"/>
  <c r="R850" i="1"/>
  <c r="O850" i="1"/>
  <c r="N850" i="1"/>
  <c r="M850" i="1"/>
  <c r="L850" i="1"/>
  <c r="T849" i="1"/>
  <c r="R849" i="1"/>
  <c r="O849" i="1"/>
  <c r="N849" i="1"/>
  <c r="M849" i="1"/>
  <c r="L849" i="1"/>
  <c r="T848" i="1"/>
  <c r="R848" i="1"/>
  <c r="O848" i="1"/>
  <c r="N848" i="1"/>
  <c r="M848" i="1"/>
  <c r="L848" i="1"/>
  <c r="T847" i="1"/>
  <c r="R847" i="1"/>
  <c r="O847" i="1"/>
  <c r="N847" i="1"/>
  <c r="M847" i="1"/>
  <c r="L847" i="1"/>
  <c r="T846" i="1"/>
  <c r="R846" i="1"/>
  <c r="O846" i="1"/>
  <c r="N846" i="1"/>
  <c r="M846" i="1"/>
  <c r="L846" i="1"/>
  <c r="T845" i="1"/>
  <c r="R845" i="1"/>
  <c r="O845" i="1"/>
  <c r="N845" i="1"/>
  <c r="M845" i="1"/>
  <c r="L845" i="1"/>
  <c r="T836" i="1"/>
  <c r="R836" i="1"/>
  <c r="O836" i="1"/>
  <c r="N836" i="1"/>
  <c r="M836" i="1"/>
  <c r="L836" i="1"/>
  <c r="T835" i="1"/>
  <c r="R835" i="1"/>
  <c r="O835" i="1"/>
  <c r="N835" i="1"/>
  <c r="M835" i="1"/>
  <c r="L835" i="1"/>
  <c r="T834" i="1"/>
  <c r="R834" i="1"/>
  <c r="O834" i="1"/>
  <c r="N834" i="1"/>
  <c r="M834" i="1"/>
  <c r="L834" i="1"/>
  <c r="T833" i="1"/>
  <c r="R833" i="1"/>
  <c r="O833" i="1"/>
  <c r="N833" i="1"/>
  <c r="M833" i="1"/>
  <c r="L833" i="1"/>
  <c r="T832" i="1"/>
  <c r="R832" i="1"/>
  <c r="O832" i="1"/>
  <c r="N832" i="1"/>
  <c r="M832" i="1"/>
  <c r="L832" i="1"/>
  <c r="T831" i="1"/>
  <c r="R831" i="1"/>
  <c r="O831" i="1"/>
  <c r="N831" i="1"/>
  <c r="M831" i="1"/>
  <c r="L831" i="1"/>
  <c r="T830" i="1"/>
  <c r="R830" i="1"/>
  <c r="O830" i="1"/>
  <c r="N830" i="1"/>
  <c r="M830" i="1"/>
  <c r="L830" i="1"/>
  <c r="T829" i="1"/>
  <c r="R829" i="1"/>
  <c r="O829" i="1"/>
  <c r="N829" i="1"/>
  <c r="M829" i="1"/>
  <c r="L829" i="1"/>
  <c r="T828" i="1"/>
  <c r="R828" i="1"/>
  <c r="O828" i="1"/>
  <c r="N828" i="1"/>
  <c r="M828" i="1"/>
  <c r="L828" i="1"/>
  <c r="T819" i="1"/>
  <c r="R819" i="1"/>
  <c r="O819" i="1"/>
  <c r="N819" i="1"/>
  <c r="M819" i="1"/>
  <c r="L819" i="1"/>
  <c r="T818" i="1"/>
  <c r="R818" i="1"/>
  <c r="O818" i="1"/>
  <c r="N818" i="1"/>
  <c r="M818" i="1"/>
  <c r="L818" i="1"/>
  <c r="T817" i="1"/>
  <c r="R817" i="1"/>
  <c r="O817" i="1"/>
  <c r="N817" i="1"/>
  <c r="M817" i="1"/>
  <c r="L817" i="1"/>
  <c r="T816" i="1"/>
  <c r="R816" i="1"/>
  <c r="O816" i="1"/>
  <c r="N816" i="1"/>
  <c r="M816" i="1"/>
  <c r="L816" i="1"/>
  <c r="T815" i="1"/>
  <c r="R815" i="1"/>
  <c r="O815" i="1"/>
  <c r="N815" i="1"/>
  <c r="M815" i="1"/>
  <c r="L815" i="1"/>
  <c r="T814" i="1"/>
  <c r="R814" i="1"/>
  <c r="O814" i="1"/>
  <c r="N814" i="1"/>
  <c r="M814" i="1"/>
  <c r="L814" i="1"/>
  <c r="T813" i="1"/>
  <c r="R813" i="1"/>
  <c r="O813" i="1"/>
  <c r="N813" i="1"/>
  <c r="M813" i="1"/>
  <c r="L813" i="1"/>
  <c r="T812" i="1"/>
  <c r="R812" i="1"/>
  <c r="O812" i="1"/>
  <c r="N812" i="1"/>
  <c r="M812" i="1"/>
  <c r="L812" i="1"/>
  <c r="T811" i="1"/>
  <c r="R811" i="1"/>
  <c r="O811" i="1"/>
  <c r="N811" i="1"/>
  <c r="M811" i="1"/>
  <c r="L811" i="1"/>
  <c r="T802" i="1"/>
  <c r="R802" i="1"/>
  <c r="O802" i="1"/>
  <c r="N802" i="1"/>
  <c r="M802" i="1"/>
  <c r="L802" i="1"/>
  <c r="T801" i="1"/>
  <c r="R801" i="1"/>
  <c r="O801" i="1"/>
  <c r="N801" i="1"/>
  <c r="M801" i="1"/>
  <c r="L801" i="1"/>
  <c r="T800" i="1"/>
  <c r="R800" i="1"/>
  <c r="O800" i="1"/>
  <c r="N800" i="1"/>
  <c r="M800" i="1"/>
  <c r="L800" i="1"/>
  <c r="T799" i="1"/>
  <c r="R799" i="1"/>
  <c r="O799" i="1"/>
  <c r="N799" i="1"/>
  <c r="M799" i="1"/>
  <c r="L799" i="1"/>
  <c r="T798" i="1"/>
  <c r="R798" i="1"/>
  <c r="O798" i="1"/>
  <c r="N798" i="1"/>
  <c r="M798" i="1"/>
  <c r="L798" i="1"/>
  <c r="T797" i="1"/>
  <c r="R797" i="1"/>
  <c r="O797" i="1"/>
  <c r="N797" i="1"/>
  <c r="M797" i="1"/>
  <c r="L797" i="1"/>
  <c r="T796" i="1"/>
  <c r="R796" i="1"/>
  <c r="O796" i="1"/>
  <c r="N796" i="1"/>
  <c r="M796" i="1"/>
  <c r="L796" i="1"/>
  <c r="T795" i="1"/>
  <c r="R795" i="1"/>
  <c r="O795" i="1"/>
  <c r="N795" i="1"/>
  <c r="M795" i="1"/>
  <c r="L795" i="1"/>
  <c r="T794" i="1"/>
  <c r="R794" i="1"/>
  <c r="O794" i="1"/>
  <c r="N794" i="1"/>
  <c r="M794" i="1"/>
  <c r="L794" i="1"/>
  <c r="T785" i="1"/>
  <c r="R785" i="1"/>
  <c r="O785" i="1"/>
  <c r="N785" i="1"/>
  <c r="M785" i="1"/>
  <c r="L785" i="1"/>
  <c r="T784" i="1"/>
  <c r="R784" i="1"/>
  <c r="O784" i="1"/>
  <c r="N784" i="1"/>
  <c r="M784" i="1"/>
  <c r="L784" i="1"/>
  <c r="T783" i="1"/>
  <c r="R783" i="1"/>
  <c r="O783" i="1"/>
  <c r="N783" i="1"/>
  <c r="M783" i="1"/>
  <c r="L783" i="1"/>
  <c r="T782" i="1"/>
  <c r="R782" i="1"/>
  <c r="O782" i="1"/>
  <c r="N782" i="1"/>
  <c r="M782" i="1"/>
  <c r="L782" i="1"/>
  <c r="T781" i="1"/>
  <c r="R781" i="1"/>
  <c r="O781" i="1"/>
  <c r="N781" i="1"/>
  <c r="M781" i="1"/>
  <c r="L781" i="1"/>
  <c r="T780" i="1"/>
  <c r="R780" i="1"/>
  <c r="O780" i="1"/>
  <c r="N780" i="1"/>
  <c r="M780" i="1"/>
  <c r="L780" i="1"/>
  <c r="T779" i="1"/>
  <c r="R779" i="1"/>
  <c r="O779" i="1"/>
  <c r="N779" i="1"/>
  <c r="M779" i="1"/>
  <c r="L779" i="1"/>
  <c r="T778" i="1"/>
  <c r="R778" i="1"/>
  <c r="O778" i="1"/>
  <c r="N778" i="1"/>
  <c r="M778" i="1"/>
  <c r="L778" i="1"/>
  <c r="T777" i="1"/>
  <c r="R777" i="1"/>
  <c r="O777" i="1"/>
  <c r="N777" i="1"/>
  <c r="M777" i="1"/>
  <c r="L777" i="1"/>
  <c r="T768" i="1"/>
  <c r="R768" i="1"/>
  <c r="O768" i="1"/>
  <c r="N768" i="1"/>
  <c r="M768" i="1"/>
  <c r="L768" i="1"/>
  <c r="T767" i="1"/>
  <c r="R767" i="1"/>
  <c r="O767" i="1"/>
  <c r="N767" i="1"/>
  <c r="M767" i="1"/>
  <c r="L767" i="1"/>
  <c r="T766" i="1"/>
  <c r="R766" i="1"/>
  <c r="O766" i="1"/>
  <c r="N766" i="1"/>
  <c r="M766" i="1"/>
  <c r="L766" i="1"/>
  <c r="T765" i="1"/>
  <c r="R765" i="1"/>
  <c r="O765" i="1"/>
  <c r="N765" i="1"/>
  <c r="M765" i="1"/>
  <c r="L765" i="1"/>
  <c r="T764" i="1"/>
  <c r="R764" i="1"/>
  <c r="O764" i="1"/>
  <c r="N764" i="1"/>
  <c r="M764" i="1"/>
  <c r="L764" i="1"/>
  <c r="T763" i="1"/>
  <c r="R763" i="1"/>
  <c r="O763" i="1"/>
  <c r="N763" i="1"/>
  <c r="M763" i="1"/>
  <c r="L763" i="1"/>
  <c r="T762" i="1"/>
  <c r="R762" i="1"/>
  <c r="O762" i="1"/>
  <c r="N762" i="1"/>
  <c r="M762" i="1"/>
  <c r="L762" i="1"/>
  <c r="T761" i="1"/>
  <c r="R761" i="1"/>
  <c r="O761" i="1"/>
  <c r="N761" i="1"/>
  <c r="M761" i="1"/>
  <c r="L761" i="1"/>
  <c r="T760" i="1"/>
  <c r="R760" i="1"/>
  <c r="O760" i="1"/>
  <c r="N760" i="1"/>
  <c r="M760" i="1"/>
  <c r="L760" i="1"/>
  <c r="T751" i="1"/>
  <c r="R751" i="1"/>
  <c r="O751" i="1"/>
  <c r="N751" i="1"/>
  <c r="M751" i="1"/>
  <c r="L751" i="1"/>
  <c r="T750" i="1"/>
  <c r="R750" i="1"/>
  <c r="O750" i="1"/>
  <c r="N750" i="1"/>
  <c r="M750" i="1"/>
  <c r="L750" i="1"/>
  <c r="T749" i="1"/>
  <c r="R749" i="1"/>
  <c r="O749" i="1"/>
  <c r="N749" i="1"/>
  <c r="M749" i="1"/>
  <c r="L749" i="1"/>
  <c r="T748" i="1"/>
  <c r="R748" i="1"/>
  <c r="O748" i="1"/>
  <c r="N748" i="1"/>
  <c r="M748" i="1"/>
  <c r="L748" i="1"/>
  <c r="T747" i="1"/>
  <c r="R747" i="1"/>
  <c r="O747" i="1"/>
  <c r="N747" i="1"/>
  <c r="M747" i="1"/>
  <c r="L747" i="1"/>
  <c r="T746" i="1"/>
  <c r="R746" i="1"/>
  <c r="O746" i="1"/>
  <c r="N746" i="1"/>
  <c r="M746" i="1"/>
  <c r="L746" i="1"/>
  <c r="T745" i="1"/>
  <c r="R745" i="1"/>
  <c r="O745" i="1"/>
  <c r="N745" i="1"/>
  <c r="M745" i="1"/>
  <c r="L745" i="1"/>
  <c r="T744" i="1"/>
  <c r="R744" i="1"/>
  <c r="O744" i="1"/>
  <c r="N744" i="1"/>
  <c r="M744" i="1"/>
  <c r="L744" i="1"/>
  <c r="T743" i="1"/>
  <c r="R743" i="1"/>
  <c r="O743" i="1"/>
  <c r="N743" i="1"/>
  <c r="M743" i="1"/>
  <c r="L743" i="1"/>
  <c r="T734" i="1"/>
  <c r="R734" i="1"/>
  <c r="O734" i="1"/>
  <c r="N734" i="1"/>
  <c r="M734" i="1"/>
  <c r="L734" i="1"/>
  <c r="T733" i="1"/>
  <c r="R733" i="1"/>
  <c r="O733" i="1"/>
  <c r="N733" i="1"/>
  <c r="M733" i="1"/>
  <c r="L733" i="1"/>
  <c r="T732" i="1"/>
  <c r="R732" i="1"/>
  <c r="O732" i="1"/>
  <c r="N732" i="1"/>
  <c r="M732" i="1"/>
  <c r="L732" i="1"/>
  <c r="T731" i="1"/>
  <c r="R731" i="1"/>
  <c r="O731" i="1"/>
  <c r="N731" i="1"/>
  <c r="M731" i="1"/>
  <c r="L731" i="1"/>
  <c r="T730" i="1"/>
  <c r="R730" i="1"/>
  <c r="O730" i="1"/>
  <c r="N730" i="1"/>
  <c r="M730" i="1"/>
  <c r="L730" i="1"/>
  <c r="T729" i="1"/>
  <c r="R729" i="1"/>
  <c r="O729" i="1"/>
  <c r="N729" i="1"/>
  <c r="M729" i="1"/>
  <c r="L729" i="1"/>
  <c r="T728" i="1"/>
  <c r="R728" i="1"/>
  <c r="O728" i="1"/>
  <c r="N728" i="1"/>
  <c r="M728" i="1"/>
  <c r="L728" i="1"/>
  <c r="T727" i="1"/>
  <c r="R727" i="1"/>
  <c r="O727" i="1"/>
  <c r="N727" i="1"/>
  <c r="M727" i="1"/>
  <c r="L727" i="1"/>
  <c r="T726" i="1"/>
  <c r="R726" i="1"/>
  <c r="O726" i="1"/>
  <c r="N726" i="1"/>
  <c r="M726" i="1"/>
  <c r="L726" i="1"/>
  <c r="T700" i="1"/>
  <c r="R700" i="1"/>
  <c r="O700" i="1"/>
  <c r="N700" i="1"/>
  <c r="M700" i="1"/>
  <c r="L700" i="1"/>
  <c r="T699" i="1"/>
  <c r="R699" i="1"/>
  <c r="O699" i="1"/>
  <c r="N699" i="1"/>
  <c r="M699" i="1"/>
  <c r="L699" i="1"/>
  <c r="T698" i="1"/>
  <c r="R698" i="1"/>
  <c r="O698" i="1"/>
  <c r="N698" i="1"/>
  <c r="M698" i="1"/>
  <c r="L698" i="1"/>
  <c r="T697" i="1"/>
  <c r="R697" i="1"/>
  <c r="O697" i="1"/>
  <c r="N697" i="1"/>
  <c r="M697" i="1"/>
  <c r="L697" i="1"/>
  <c r="T696" i="1"/>
  <c r="R696" i="1"/>
  <c r="O696" i="1"/>
  <c r="N696" i="1"/>
  <c r="M696" i="1"/>
  <c r="L696" i="1"/>
  <c r="T695" i="1"/>
  <c r="R695" i="1"/>
  <c r="O695" i="1"/>
  <c r="N695" i="1"/>
  <c r="M695" i="1"/>
  <c r="L695" i="1"/>
  <c r="T694" i="1"/>
  <c r="R694" i="1"/>
  <c r="O694" i="1"/>
  <c r="N694" i="1"/>
  <c r="M694" i="1"/>
  <c r="L694" i="1"/>
  <c r="T693" i="1"/>
  <c r="R693" i="1"/>
  <c r="O693" i="1"/>
  <c r="N693" i="1"/>
  <c r="M693" i="1"/>
  <c r="L693" i="1"/>
  <c r="T692" i="1"/>
  <c r="R692" i="1"/>
  <c r="O692" i="1"/>
  <c r="N692" i="1"/>
  <c r="M692" i="1"/>
  <c r="L692" i="1"/>
  <c r="T683" i="1"/>
  <c r="R683" i="1"/>
  <c r="O683" i="1"/>
  <c r="N683" i="1"/>
  <c r="M683" i="1"/>
  <c r="L683" i="1"/>
  <c r="T682" i="1"/>
  <c r="R682" i="1"/>
  <c r="O682" i="1"/>
  <c r="N682" i="1"/>
  <c r="M682" i="1"/>
  <c r="L682" i="1"/>
  <c r="T681" i="1"/>
  <c r="R681" i="1"/>
  <c r="O681" i="1"/>
  <c r="N681" i="1"/>
  <c r="M681" i="1"/>
  <c r="L681" i="1"/>
  <c r="T680" i="1"/>
  <c r="R680" i="1"/>
  <c r="O680" i="1"/>
  <c r="N680" i="1"/>
  <c r="M680" i="1"/>
  <c r="L680" i="1"/>
  <c r="T679" i="1"/>
  <c r="R679" i="1"/>
  <c r="O679" i="1"/>
  <c r="N679" i="1"/>
  <c r="M679" i="1"/>
  <c r="L679" i="1"/>
  <c r="T678" i="1"/>
  <c r="R678" i="1"/>
  <c r="O678" i="1"/>
  <c r="N678" i="1"/>
  <c r="M678" i="1"/>
  <c r="L678" i="1"/>
  <c r="T677" i="1"/>
  <c r="R677" i="1"/>
  <c r="O677" i="1"/>
  <c r="N677" i="1"/>
  <c r="M677" i="1"/>
  <c r="L677" i="1"/>
  <c r="T676" i="1"/>
  <c r="R676" i="1"/>
  <c r="O676" i="1"/>
  <c r="N676" i="1"/>
  <c r="M676" i="1"/>
  <c r="L676" i="1"/>
  <c r="T675" i="1"/>
  <c r="R675" i="1"/>
  <c r="O675" i="1"/>
  <c r="N675" i="1"/>
  <c r="M675" i="1"/>
  <c r="L675" i="1"/>
  <c r="T666" i="1"/>
  <c r="R666" i="1"/>
  <c r="O666" i="1"/>
  <c r="N666" i="1"/>
  <c r="M666" i="1"/>
  <c r="L666" i="1"/>
  <c r="T665" i="1"/>
  <c r="R665" i="1"/>
  <c r="O665" i="1"/>
  <c r="N665" i="1"/>
  <c r="M665" i="1"/>
  <c r="L665" i="1"/>
  <c r="T664" i="1"/>
  <c r="R664" i="1"/>
  <c r="O664" i="1"/>
  <c r="N664" i="1"/>
  <c r="M664" i="1"/>
  <c r="L664" i="1"/>
  <c r="T663" i="1"/>
  <c r="R663" i="1"/>
  <c r="O663" i="1"/>
  <c r="N663" i="1"/>
  <c r="M663" i="1"/>
  <c r="L663" i="1"/>
  <c r="T662" i="1"/>
  <c r="R662" i="1"/>
  <c r="O662" i="1"/>
  <c r="N662" i="1"/>
  <c r="M662" i="1"/>
  <c r="L662" i="1"/>
  <c r="T661" i="1"/>
  <c r="R661" i="1"/>
  <c r="O661" i="1"/>
  <c r="N661" i="1"/>
  <c r="M661" i="1"/>
  <c r="L661" i="1"/>
  <c r="T660" i="1"/>
  <c r="R660" i="1"/>
  <c r="O660" i="1"/>
  <c r="N660" i="1"/>
  <c r="M660" i="1"/>
  <c r="L660" i="1"/>
  <c r="T659" i="1"/>
  <c r="R659" i="1"/>
  <c r="O659" i="1"/>
  <c r="N659" i="1"/>
  <c r="M659" i="1"/>
  <c r="L659" i="1"/>
  <c r="T658" i="1"/>
  <c r="R658" i="1"/>
  <c r="O658" i="1"/>
  <c r="N658" i="1"/>
  <c r="M658" i="1"/>
  <c r="L658" i="1"/>
  <c r="T649" i="1"/>
  <c r="R649" i="1"/>
  <c r="O649" i="1"/>
  <c r="N649" i="1"/>
  <c r="M649" i="1"/>
  <c r="L649" i="1"/>
  <c r="T648" i="1"/>
  <c r="R648" i="1"/>
  <c r="O648" i="1"/>
  <c r="N648" i="1"/>
  <c r="M648" i="1"/>
  <c r="L648" i="1"/>
  <c r="T647" i="1"/>
  <c r="R647" i="1"/>
  <c r="O647" i="1"/>
  <c r="N647" i="1"/>
  <c r="M647" i="1"/>
  <c r="L647" i="1"/>
  <c r="T646" i="1"/>
  <c r="R646" i="1"/>
  <c r="O646" i="1"/>
  <c r="N646" i="1"/>
  <c r="M646" i="1"/>
  <c r="L646" i="1"/>
  <c r="T645" i="1"/>
  <c r="R645" i="1"/>
  <c r="O645" i="1"/>
  <c r="N645" i="1"/>
  <c r="M645" i="1"/>
  <c r="L645" i="1"/>
  <c r="T644" i="1"/>
  <c r="R644" i="1"/>
  <c r="O644" i="1"/>
  <c r="N644" i="1"/>
  <c r="M644" i="1"/>
  <c r="L644" i="1"/>
  <c r="T643" i="1"/>
  <c r="R643" i="1"/>
  <c r="O643" i="1"/>
  <c r="N643" i="1"/>
  <c r="M643" i="1"/>
  <c r="L643" i="1"/>
  <c r="T642" i="1"/>
  <c r="R642" i="1"/>
  <c r="O642" i="1"/>
  <c r="N642" i="1"/>
  <c r="M642" i="1"/>
  <c r="L642" i="1"/>
  <c r="T641" i="1"/>
  <c r="R641" i="1"/>
  <c r="O641" i="1"/>
  <c r="N641" i="1"/>
  <c r="M641" i="1"/>
  <c r="L641" i="1"/>
  <c r="T633" i="1"/>
  <c r="R633" i="1"/>
  <c r="O633" i="1"/>
  <c r="N633" i="1"/>
  <c r="M633" i="1"/>
  <c r="L633" i="1"/>
  <c r="T632" i="1"/>
  <c r="R632" i="1"/>
  <c r="O632" i="1"/>
  <c r="N632" i="1"/>
  <c r="M632" i="1"/>
  <c r="L632" i="1"/>
  <c r="T631" i="1"/>
  <c r="R631" i="1"/>
  <c r="O631" i="1"/>
  <c r="N631" i="1"/>
  <c r="M631" i="1"/>
  <c r="L631" i="1"/>
  <c r="T630" i="1"/>
  <c r="R630" i="1"/>
  <c r="O630" i="1"/>
  <c r="N630" i="1"/>
  <c r="M630" i="1"/>
  <c r="L630" i="1"/>
  <c r="T629" i="1"/>
  <c r="R629" i="1"/>
  <c r="O629" i="1"/>
  <c r="N629" i="1"/>
  <c r="M629" i="1"/>
  <c r="L629" i="1"/>
  <c r="T628" i="1"/>
  <c r="R628" i="1"/>
  <c r="O628" i="1"/>
  <c r="N628" i="1"/>
  <c r="M628" i="1"/>
  <c r="L628" i="1"/>
  <c r="T627" i="1"/>
  <c r="R627" i="1"/>
  <c r="O627" i="1"/>
  <c r="N627" i="1"/>
  <c r="M627" i="1"/>
  <c r="L627" i="1"/>
  <c r="T626" i="1"/>
  <c r="R626" i="1"/>
  <c r="O626" i="1"/>
  <c r="N626" i="1"/>
  <c r="M626" i="1"/>
  <c r="L626" i="1"/>
  <c r="T625" i="1"/>
  <c r="R625" i="1"/>
  <c r="O625" i="1"/>
  <c r="N625" i="1"/>
  <c r="M625" i="1"/>
  <c r="L625" i="1"/>
  <c r="T616" i="1"/>
  <c r="R616" i="1"/>
  <c r="O616" i="1"/>
  <c r="N616" i="1"/>
  <c r="M616" i="1"/>
  <c r="L616" i="1"/>
  <c r="T615" i="1"/>
  <c r="R615" i="1"/>
  <c r="O615" i="1"/>
  <c r="N615" i="1"/>
  <c r="M615" i="1"/>
  <c r="L615" i="1"/>
  <c r="T614" i="1"/>
  <c r="R614" i="1"/>
  <c r="O614" i="1"/>
  <c r="N614" i="1"/>
  <c r="M614" i="1"/>
  <c r="L614" i="1"/>
  <c r="T613" i="1"/>
  <c r="R613" i="1"/>
  <c r="O613" i="1"/>
  <c r="N613" i="1"/>
  <c r="M613" i="1"/>
  <c r="L613" i="1"/>
  <c r="T612" i="1"/>
  <c r="R612" i="1"/>
  <c r="O612" i="1"/>
  <c r="N612" i="1"/>
  <c r="M612" i="1"/>
  <c r="L612" i="1"/>
  <c r="T611" i="1"/>
  <c r="R611" i="1"/>
  <c r="O611" i="1"/>
  <c r="N611" i="1"/>
  <c r="M611" i="1"/>
  <c r="L611" i="1"/>
  <c r="T610" i="1"/>
  <c r="R610" i="1"/>
  <c r="O610" i="1"/>
  <c r="N610" i="1"/>
  <c r="M610" i="1"/>
  <c r="L610" i="1"/>
  <c r="T609" i="1"/>
  <c r="R609" i="1"/>
  <c r="O609" i="1"/>
  <c r="N609" i="1"/>
  <c r="M609" i="1"/>
  <c r="L609" i="1"/>
  <c r="T608" i="1"/>
  <c r="R608" i="1"/>
  <c r="O608" i="1"/>
  <c r="N608" i="1"/>
  <c r="M608" i="1"/>
  <c r="L608" i="1"/>
  <c r="T599" i="1"/>
  <c r="R599" i="1"/>
  <c r="O599" i="1"/>
  <c r="N599" i="1"/>
  <c r="M599" i="1"/>
  <c r="L599" i="1"/>
  <c r="T598" i="1"/>
  <c r="R598" i="1"/>
  <c r="O598" i="1"/>
  <c r="N598" i="1"/>
  <c r="M598" i="1"/>
  <c r="L598" i="1"/>
  <c r="T597" i="1"/>
  <c r="R597" i="1"/>
  <c r="O597" i="1"/>
  <c r="N597" i="1"/>
  <c r="M597" i="1"/>
  <c r="L597" i="1"/>
  <c r="T596" i="1"/>
  <c r="R596" i="1"/>
  <c r="O596" i="1"/>
  <c r="N596" i="1"/>
  <c r="M596" i="1"/>
  <c r="L596" i="1"/>
  <c r="T595" i="1"/>
  <c r="R595" i="1"/>
  <c r="O595" i="1"/>
  <c r="N595" i="1"/>
  <c r="M595" i="1"/>
  <c r="L595" i="1"/>
  <c r="T594" i="1"/>
  <c r="R594" i="1"/>
  <c r="O594" i="1"/>
  <c r="N594" i="1"/>
  <c r="M594" i="1"/>
  <c r="L594" i="1"/>
  <c r="T593" i="1"/>
  <c r="R593" i="1"/>
  <c r="O593" i="1"/>
  <c r="N593" i="1"/>
  <c r="M593" i="1"/>
  <c r="L593" i="1"/>
  <c r="T592" i="1"/>
  <c r="R592" i="1"/>
  <c r="O592" i="1"/>
  <c r="N592" i="1"/>
  <c r="M592" i="1"/>
  <c r="L592" i="1"/>
  <c r="T591" i="1"/>
  <c r="R591" i="1"/>
  <c r="O591" i="1"/>
  <c r="N591" i="1"/>
  <c r="M591" i="1"/>
  <c r="L591" i="1"/>
  <c r="T582" i="1"/>
  <c r="R582" i="1"/>
  <c r="O582" i="1"/>
  <c r="N582" i="1"/>
  <c r="M582" i="1"/>
  <c r="L582" i="1"/>
  <c r="T581" i="1"/>
  <c r="R581" i="1"/>
  <c r="O581" i="1"/>
  <c r="N581" i="1"/>
  <c r="M581" i="1"/>
  <c r="L581" i="1"/>
  <c r="T580" i="1"/>
  <c r="R580" i="1"/>
  <c r="O580" i="1"/>
  <c r="N580" i="1"/>
  <c r="M580" i="1"/>
  <c r="L580" i="1"/>
  <c r="T579" i="1"/>
  <c r="R579" i="1"/>
  <c r="O579" i="1"/>
  <c r="N579" i="1"/>
  <c r="M579" i="1"/>
  <c r="L579" i="1"/>
  <c r="T578" i="1"/>
  <c r="R578" i="1"/>
  <c r="O578" i="1"/>
  <c r="N578" i="1"/>
  <c r="M578" i="1"/>
  <c r="L578" i="1"/>
  <c r="T577" i="1"/>
  <c r="R577" i="1"/>
  <c r="O577" i="1"/>
  <c r="N577" i="1"/>
  <c r="M577" i="1"/>
  <c r="L577" i="1"/>
  <c r="T576" i="1"/>
  <c r="R576" i="1"/>
  <c r="O576" i="1"/>
  <c r="N576" i="1"/>
  <c r="M576" i="1"/>
  <c r="L576" i="1"/>
  <c r="T575" i="1"/>
  <c r="R575" i="1"/>
  <c r="O575" i="1"/>
  <c r="N575" i="1"/>
  <c r="M575" i="1"/>
  <c r="L575" i="1"/>
  <c r="T574" i="1"/>
  <c r="R574" i="1"/>
  <c r="O574" i="1"/>
  <c r="N574" i="1"/>
  <c r="M574" i="1"/>
  <c r="L574" i="1"/>
  <c r="T565" i="1"/>
  <c r="R565" i="1"/>
  <c r="O565" i="1"/>
  <c r="N565" i="1"/>
  <c r="M565" i="1"/>
  <c r="L565" i="1"/>
  <c r="T564" i="1"/>
  <c r="R564" i="1"/>
  <c r="O564" i="1"/>
  <c r="N564" i="1"/>
  <c r="M564" i="1"/>
  <c r="L564" i="1"/>
  <c r="T563" i="1"/>
  <c r="R563" i="1"/>
  <c r="O563" i="1"/>
  <c r="N563" i="1"/>
  <c r="M563" i="1"/>
  <c r="L563" i="1"/>
  <c r="T562" i="1"/>
  <c r="R562" i="1"/>
  <c r="O562" i="1"/>
  <c r="N562" i="1"/>
  <c r="M562" i="1"/>
  <c r="L562" i="1"/>
  <c r="T561" i="1"/>
  <c r="R561" i="1"/>
  <c r="O561" i="1"/>
  <c r="N561" i="1"/>
  <c r="M561" i="1"/>
  <c r="L561" i="1"/>
  <c r="T560" i="1"/>
  <c r="R560" i="1"/>
  <c r="O560" i="1"/>
  <c r="N560" i="1"/>
  <c r="M560" i="1"/>
  <c r="L560" i="1"/>
  <c r="T559" i="1"/>
  <c r="R559" i="1"/>
  <c r="O559" i="1"/>
  <c r="N559" i="1"/>
  <c r="M559" i="1"/>
  <c r="L559" i="1"/>
  <c r="T558" i="1"/>
  <c r="R558" i="1"/>
  <c r="O558" i="1"/>
  <c r="N558" i="1"/>
  <c r="M558" i="1"/>
  <c r="L558" i="1"/>
  <c r="T557" i="1"/>
  <c r="R557" i="1"/>
  <c r="O557" i="1"/>
  <c r="N557" i="1"/>
  <c r="M557" i="1"/>
  <c r="L557" i="1"/>
  <c r="R548" i="1"/>
  <c r="O548" i="1"/>
  <c r="N548" i="1"/>
  <c r="M548" i="1"/>
  <c r="L548" i="1"/>
  <c r="R547" i="1"/>
  <c r="O547" i="1"/>
  <c r="N547" i="1"/>
  <c r="M547" i="1"/>
  <c r="L547" i="1"/>
  <c r="R546" i="1"/>
  <c r="O546" i="1"/>
  <c r="N546" i="1"/>
  <c r="M546" i="1"/>
  <c r="L546" i="1"/>
  <c r="R545" i="1"/>
  <c r="O545" i="1"/>
  <c r="N545" i="1"/>
  <c r="M545" i="1"/>
  <c r="L545" i="1"/>
  <c r="R544" i="1"/>
  <c r="O544" i="1"/>
  <c r="N544" i="1"/>
  <c r="M544" i="1"/>
  <c r="L544" i="1"/>
  <c r="R543" i="1"/>
  <c r="O543" i="1"/>
  <c r="N543" i="1"/>
  <c r="M543" i="1"/>
  <c r="L543" i="1"/>
  <c r="R542" i="1"/>
  <c r="O542" i="1"/>
  <c r="N542" i="1"/>
  <c r="M542" i="1"/>
  <c r="L542" i="1"/>
  <c r="R541" i="1"/>
  <c r="O541" i="1"/>
  <c r="N541" i="1"/>
  <c r="M541" i="1"/>
  <c r="L541" i="1"/>
  <c r="R540" i="1"/>
  <c r="O540" i="1"/>
  <c r="N540" i="1"/>
  <c r="M540" i="1"/>
  <c r="L540" i="1"/>
  <c r="R531" i="1"/>
  <c r="O531" i="1"/>
  <c r="N531" i="1"/>
  <c r="M531" i="1"/>
  <c r="L531" i="1"/>
  <c r="R530" i="1"/>
  <c r="O530" i="1"/>
  <c r="N530" i="1"/>
  <c r="M530" i="1"/>
  <c r="L530" i="1"/>
  <c r="R529" i="1"/>
  <c r="O529" i="1"/>
  <c r="N529" i="1"/>
  <c r="M529" i="1"/>
  <c r="L529" i="1"/>
  <c r="R528" i="1"/>
  <c r="O528" i="1"/>
  <c r="N528" i="1"/>
  <c r="M528" i="1"/>
  <c r="L528" i="1"/>
  <c r="R527" i="1"/>
  <c r="O527" i="1"/>
  <c r="N527" i="1"/>
  <c r="M527" i="1"/>
  <c r="L527" i="1"/>
  <c r="R526" i="1"/>
  <c r="O526" i="1"/>
  <c r="N526" i="1"/>
  <c r="M526" i="1"/>
  <c r="L526" i="1"/>
  <c r="R525" i="1"/>
  <c r="O525" i="1"/>
  <c r="N525" i="1"/>
  <c r="M525" i="1"/>
  <c r="L525" i="1"/>
  <c r="R524" i="1"/>
  <c r="O524" i="1"/>
  <c r="N524" i="1"/>
  <c r="M524" i="1"/>
  <c r="L524" i="1"/>
  <c r="R523" i="1"/>
  <c r="O523" i="1"/>
  <c r="N523" i="1"/>
  <c r="M523" i="1"/>
  <c r="L523" i="1"/>
  <c r="R514" i="1"/>
  <c r="O514" i="1"/>
  <c r="N514" i="1"/>
  <c r="M514" i="1"/>
  <c r="L514" i="1"/>
  <c r="R513" i="1"/>
  <c r="O513" i="1"/>
  <c r="N513" i="1"/>
  <c r="M513" i="1"/>
  <c r="L513" i="1"/>
  <c r="R512" i="1"/>
  <c r="O512" i="1"/>
  <c r="N512" i="1"/>
  <c r="M512" i="1"/>
  <c r="L512" i="1"/>
  <c r="R511" i="1"/>
  <c r="O511" i="1"/>
  <c r="N511" i="1"/>
  <c r="M511" i="1"/>
  <c r="L511" i="1"/>
  <c r="R510" i="1"/>
  <c r="O510" i="1"/>
  <c r="N510" i="1"/>
  <c r="M510" i="1"/>
  <c r="L510" i="1"/>
  <c r="R509" i="1"/>
  <c r="O509" i="1"/>
  <c r="N509" i="1"/>
  <c r="M509" i="1"/>
  <c r="L509" i="1"/>
  <c r="R508" i="1"/>
  <c r="O508" i="1"/>
  <c r="N508" i="1"/>
  <c r="M508" i="1"/>
  <c r="L508" i="1"/>
  <c r="R507" i="1"/>
  <c r="O507" i="1"/>
  <c r="N507" i="1"/>
  <c r="M507" i="1"/>
  <c r="L507" i="1"/>
  <c r="R506" i="1"/>
  <c r="O506" i="1"/>
  <c r="N506" i="1"/>
  <c r="M506" i="1"/>
  <c r="L506" i="1"/>
  <c r="R497" i="1"/>
  <c r="O497" i="1"/>
  <c r="N497" i="1"/>
  <c r="M497" i="1"/>
  <c r="L497" i="1"/>
  <c r="R496" i="1"/>
  <c r="O496" i="1"/>
  <c r="N496" i="1"/>
  <c r="M496" i="1"/>
  <c r="L496" i="1"/>
  <c r="R495" i="1"/>
  <c r="O495" i="1"/>
  <c r="N495" i="1"/>
  <c r="M495" i="1"/>
  <c r="L495" i="1"/>
  <c r="R494" i="1"/>
  <c r="O494" i="1"/>
  <c r="N494" i="1"/>
  <c r="M494" i="1"/>
  <c r="L494" i="1"/>
  <c r="R493" i="1"/>
  <c r="O493" i="1"/>
  <c r="N493" i="1"/>
  <c r="M493" i="1"/>
  <c r="L493" i="1"/>
  <c r="R492" i="1"/>
  <c r="O492" i="1"/>
  <c r="N492" i="1"/>
  <c r="M492" i="1"/>
  <c r="L492" i="1"/>
  <c r="R491" i="1"/>
  <c r="O491" i="1"/>
  <c r="N491" i="1"/>
  <c r="M491" i="1"/>
  <c r="L491" i="1"/>
  <c r="R490" i="1"/>
  <c r="O490" i="1"/>
  <c r="N490" i="1"/>
  <c r="M490" i="1"/>
  <c r="L490" i="1"/>
  <c r="R489" i="1"/>
  <c r="O489" i="1"/>
  <c r="N489" i="1"/>
  <c r="M489" i="1"/>
  <c r="L489" i="1"/>
  <c r="R480" i="1"/>
  <c r="O480" i="1"/>
  <c r="N480" i="1"/>
  <c r="M480" i="1"/>
  <c r="L480" i="1"/>
  <c r="R479" i="1"/>
  <c r="O479" i="1"/>
  <c r="N479" i="1"/>
  <c r="M479" i="1"/>
  <c r="L479" i="1"/>
  <c r="R478" i="1"/>
  <c r="O478" i="1"/>
  <c r="N478" i="1"/>
  <c r="M478" i="1"/>
  <c r="L478" i="1"/>
  <c r="R477" i="1"/>
  <c r="O477" i="1"/>
  <c r="N477" i="1"/>
  <c r="M477" i="1"/>
  <c r="L477" i="1"/>
  <c r="R476" i="1"/>
  <c r="O476" i="1"/>
  <c r="N476" i="1"/>
  <c r="M476" i="1"/>
  <c r="L476" i="1"/>
  <c r="R475" i="1"/>
  <c r="O475" i="1"/>
  <c r="N475" i="1"/>
  <c r="M475" i="1"/>
  <c r="L475" i="1"/>
  <c r="R474" i="1"/>
  <c r="O474" i="1"/>
  <c r="N474" i="1"/>
  <c r="M474" i="1"/>
  <c r="L474" i="1"/>
  <c r="R473" i="1"/>
  <c r="O473" i="1"/>
  <c r="N473" i="1"/>
  <c r="M473" i="1"/>
  <c r="L473" i="1"/>
  <c r="R472" i="1"/>
  <c r="O472" i="1"/>
  <c r="N472" i="1"/>
  <c r="M472" i="1"/>
  <c r="L472" i="1"/>
  <c r="R463" i="1"/>
  <c r="O463" i="1"/>
  <c r="N463" i="1"/>
  <c r="M463" i="1"/>
  <c r="L463" i="1"/>
  <c r="R462" i="1"/>
  <c r="O462" i="1"/>
  <c r="N462" i="1"/>
  <c r="M462" i="1"/>
  <c r="L462" i="1"/>
  <c r="R461" i="1"/>
  <c r="O461" i="1"/>
  <c r="N461" i="1"/>
  <c r="M461" i="1"/>
  <c r="L461" i="1"/>
  <c r="R460" i="1"/>
  <c r="O460" i="1"/>
  <c r="N460" i="1"/>
  <c r="M460" i="1"/>
  <c r="L460" i="1"/>
  <c r="R459" i="1"/>
  <c r="O459" i="1"/>
  <c r="N459" i="1"/>
  <c r="M459" i="1"/>
  <c r="L459" i="1"/>
  <c r="R458" i="1"/>
  <c r="O458" i="1"/>
  <c r="N458" i="1"/>
  <c r="M458" i="1"/>
  <c r="L458" i="1"/>
  <c r="R457" i="1"/>
  <c r="O457" i="1"/>
  <c r="N457" i="1"/>
  <c r="M457" i="1"/>
  <c r="L457" i="1"/>
  <c r="R456" i="1"/>
  <c r="O456" i="1"/>
  <c r="N456" i="1"/>
  <c r="M456" i="1"/>
  <c r="L456" i="1"/>
  <c r="R455" i="1"/>
  <c r="O455" i="1"/>
  <c r="N455" i="1"/>
  <c r="M455" i="1"/>
  <c r="L455" i="1"/>
  <c r="L465" i="1" s="1"/>
  <c r="R446" i="1"/>
  <c r="O446" i="1"/>
  <c r="N446" i="1"/>
  <c r="M446" i="1"/>
  <c r="L446" i="1"/>
  <c r="R445" i="1"/>
  <c r="O445" i="1"/>
  <c r="N445" i="1"/>
  <c r="M445" i="1"/>
  <c r="L445" i="1"/>
  <c r="R444" i="1"/>
  <c r="O444" i="1"/>
  <c r="N444" i="1"/>
  <c r="M444" i="1"/>
  <c r="L444" i="1"/>
  <c r="R443" i="1"/>
  <c r="O443" i="1"/>
  <c r="N443" i="1"/>
  <c r="M443" i="1"/>
  <c r="L443" i="1"/>
  <c r="R442" i="1"/>
  <c r="O442" i="1"/>
  <c r="N442" i="1"/>
  <c r="M442" i="1"/>
  <c r="L442" i="1"/>
  <c r="R441" i="1"/>
  <c r="O441" i="1"/>
  <c r="N441" i="1"/>
  <c r="M441" i="1"/>
  <c r="L441" i="1"/>
  <c r="R440" i="1"/>
  <c r="O440" i="1"/>
  <c r="N440" i="1"/>
  <c r="M440" i="1"/>
  <c r="L440" i="1"/>
  <c r="R439" i="1"/>
  <c r="O439" i="1"/>
  <c r="N439" i="1"/>
  <c r="M439" i="1"/>
  <c r="L439" i="1"/>
  <c r="R438" i="1"/>
  <c r="O438" i="1"/>
  <c r="N438" i="1"/>
  <c r="M438" i="1"/>
  <c r="L438" i="1"/>
  <c r="R429" i="1"/>
  <c r="O429" i="1"/>
  <c r="N429" i="1"/>
  <c r="M429" i="1"/>
  <c r="L429" i="1"/>
  <c r="R428" i="1"/>
  <c r="O428" i="1"/>
  <c r="N428" i="1"/>
  <c r="M428" i="1"/>
  <c r="L428" i="1"/>
  <c r="R427" i="1"/>
  <c r="O427" i="1"/>
  <c r="N427" i="1"/>
  <c r="M427" i="1"/>
  <c r="L427" i="1"/>
  <c r="R426" i="1"/>
  <c r="O426" i="1"/>
  <c r="N426" i="1"/>
  <c r="M426" i="1"/>
  <c r="L426" i="1"/>
  <c r="R425" i="1"/>
  <c r="O425" i="1"/>
  <c r="N425" i="1"/>
  <c r="M425" i="1"/>
  <c r="L425" i="1"/>
  <c r="R424" i="1"/>
  <c r="O424" i="1"/>
  <c r="N424" i="1"/>
  <c r="M424" i="1"/>
  <c r="L424" i="1"/>
  <c r="R423" i="1"/>
  <c r="O423" i="1"/>
  <c r="N423" i="1"/>
  <c r="M423" i="1"/>
  <c r="L423" i="1"/>
  <c r="R422" i="1"/>
  <c r="O422" i="1"/>
  <c r="N422" i="1"/>
  <c r="M422" i="1"/>
  <c r="L422" i="1"/>
  <c r="R421" i="1"/>
  <c r="O421" i="1"/>
  <c r="N421" i="1"/>
  <c r="M421" i="1"/>
  <c r="L421" i="1"/>
  <c r="R412" i="1"/>
  <c r="O412" i="1"/>
  <c r="N412" i="1"/>
  <c r="M412" i="1"/>
  <c r="L412" i="1"/>
  <c r="R411" i="1"/>
  <c r="O411" i="1"/>
  <c r="N411" i="1"/>
  <c r="M411" i="1"/>
  <c r="L411" i="1"/>
  <c r="R410" i="1"/>
  <c r="O410" i="1"/>
  <c r="N410" i="1"/>
  <c r="M410" i="1"/>
  <c r="L410" i="1"/>
  <c r="R409" i="1"/>
  <c r="O409" i="1"/>
  <c r="N409" i="1"/>
  <c r="M409" i="1"/>
  <c r="L409" i="1"/>
  <c r="R408" i="1"/>
  <c r="O408" i="1"/>
  <c r="N408" i="1"/>
  <c r="M408" i="1"/>
  <c r="L408" i="1"/>
  <c r="R407" i="1"/>
  <c r="O407" i="1"/>
  <c r="N407" i="1"/>
  <c r="M407" i="1"/>
  <c r="L407" i="1"/>
  <c r="R406" i="1"/>
  <c r="O406" i="1"/>
  <c r="N406" i="1"/>
  <c r="M406" i="1"/>
  <c r="L406" i="1"/>
  <c r="R405" i="1"/>
  <c r="O405" i="1"/>
  <c r="N405" i="1"/>
  <c r="M405" i="1"/>
  <c r="L405" i="1"/>
  <c r="R404" i="1"/>
  <c r="O404" i="1"/>
  <c r="N404" i="1"/>
  <c r="M404" i="1"/>
  <c r="L404" i="1"/>
  <c r="R378" i="1"/>
  <c r="O378" i="1"/>
  <c r="N378" i="1"/>
  <c r="M378" i="1"/>
  <c r="L378" i="1"/>
  <c r="R377" i="1"/>
  <c r="O377" i="1"/>
  <c r="N377" i="1"/>
  <c r="M377" i="1"/>
  <c r="L377" i="1"/>
  <c r="R376" i="1"/>
  <c r="O376" i="1"/>
  <c r="N376" i="1"/>
  <c r="M376" i="1"/>
  <c r="L376" i="1"/>
  <c r="R375" i="1"/>
  <c r="O375" i="1"/>
  <c r="N375" i="1"/>
  <c r="M375" i="1"/>
  <c r="L375" i="1"/>
  <c r="R374" i="1"/>
  <c r="O374" i="1"/>
  <c r="N374" i="1"/>
  <c r="M374" i="1"/>
  <c r="L374" i="1"/>
  <c r="R373" i="1"/>
  <c r="O373" i="1"/>
  <c r="N373" i="1"/>
  <c r="M373" i="1"/>
  <c r="L373" i="1"/>
  <c r="R372" i="1"/>
  <c r="O372" i="1"/>
  <c r="N372" i="1"/>
  <c r="M372" i="1"/>
  <c r="L372" i="1"/>
  <c r="R371" i="1"/>
  <c r="O371" i="1"/>
  <c r="N371" i="1"/>
  <c r="M371" i="1"/>
  <c r="L371" i="1"/>
  <c r="R370" i="1"/>
  <c r="O370" i="1"/>
  <c r="N370" i="1"/>
  <c r="M370" i="1"/>
  <c r="L370" i="1"/>
  <c r="V356" i="1"/>
  <c r="V357" i="1"/>
  <c r="V358" i="1"/>
  <c r="R361" i="1"/>
  <c r="O361" i="1"/>
  <c r="N361" i="1"/>
  <c r="M361" i="1"/>
  <c r="L361" i="1"/>
  <c r="R360" i="1"/>
  <c r="O360" i="1"/>
  <c r="N360" i="1"/>
  <c r="M360" i="1"/>
  <c r="L360" i="1"/>
  <c r="R359" i="1"/>
  <c r="O359" i="1"/>
  <c r="N359" i="1"/>
  <c r="M359" i="1"/>
  <c r="L359" i="1"/>
  <c r="R358" i="1"/>
  <c r="O358" i="1"/>
  <c r="N358" i="1"/>
  <c r="M358" i="1"/>
  <c r="L358" i="1"/>
  <c r="R357" i="1"/>
  <c r="O357" i="1"/>
  <c r="N357" i="1"/>
  <c r="M357" i="1"/>
  <c r="L357" i="1"/>
  <c r="R356" i="1"/>
  <c r="O356" i="1"/>
  <c r="N356" i="1"/>
  <c r="M356" i="1"/>
  <c r="L356" i="1"/>
  <c r="R355" i="1"/>
  <c r="O355" i="1"/>
  <c r="N355" i="1"/>
  <c r="M355" i="1"/>
  <c r="L355" i="1"/>
  <c r="R354" i="1"/>
  <c r="O354" i="1"/>
  <c r="N354" i="1"/>
  <c r="M354" i="1"/>
  <c r="L354" i="1"/>
  <c r="R353" i="1"/>
  <c r="O353" i="1"/>
  <c r="N353" i="1"/>
  <c r="M353" i="1"/>
  <c r="L353" i="1"/>
  <c r="R344" i="1"/>
  <c r="T344" i="1" s="1"/>
  <c r="O344" i="1"/>
  <c r="N344" i="1"/>
  <c r="M344" i="1"/>
  <c r="L344" i="1"/>
  <c r="R343" i="1"/>
  <c r="T343" i="1" s="1"/>
  <c r="O343" i="1"/>
  <c r="N343" i="1"/>
  <c r="M343" i="1"/>
  <c r="L343" i="1"/>
  <c r="R342" i="1"/>
  <c r="T342" i="1" s="1"/>
  <c r="O342" i="1"/>
  <c r="N342" i="1"/>
  <c r="M342" i="1"/>
  <c r="L342" i="1"/>
  <c r="R341" i="1"/>
  <c r="T341" i="1" s="1"/>
  <c r="O341" i="1"/>
  <c r="N341" i="1"/>
  <c r="M341" i="1"/>
  <c r="L341" i="1"/>
  <c r="R340" i="1"/>
  <c r="T340" i="1" s="1"/>
  <c r="O340" i="1"/>
  <c r="N340" i="1"/>
  <c r="M340" i="1"/>
  <c r="L340" i="1"/>
  <c r="R339" i="1"/>
  <c r="T339" i="1" s="1"/>
  <c r="O339" i="1"/>
  <c r="N339" i="1"/>
  <c r="M339" i="1"/>
  <c r="L339" i="1"/>
  <c r="R338" i="1"/>
  <c r="T338" i="1" s="1"/>
  <c r="O338" i="1"/>
  <c r="N338" i="1"/>
  <c r="M338" i="1"/>
  <c r="L338" i="1"/>
  <c r="R337" i="1"/>
  <c r="T337" i="1" s="1"/>
  <c r="O337" i="1"/>
  <c r="N337" i="1"/>
  <c r="M337" i="1"/>
  <c r="L337" i="1"/>
  <c r="R336" i="1"/>
  <c r="T336" i="1" s="1"/>
  <c r="O336" i="1"/>
  <c r="N336" i="1"/>
  <c r="M336" i="1"/>
  <c r="L336" i="1"/>
  <c r="V339" i="1"/>
  <c r="R327" i="1"/>
  <c r="T327" i="1" s="1"/>
  <c r="O327" i="1"/>
  <c r="N327" i="1"/>
  <c r="M327" i="1"/>
  <c r="L327" i="1"/>
  <c r="R326" i="1"/>
  <c r="T326" i="1" s="1"/>
  <c r="O326" i="1"/>
  <c r="N326" i="1"/>
  <c r="M326" i="1"/>
  <c r="L326" i="1"/>
  <c r="R325" i="1"/>
  <c r="T325" i="1" s="1"/>
  <c r="O325" i="1"/>
  <c r="N325" i="1"/>
  <c r="M325" i="1"/>
  <c r="L325" i="1"/>
  <c r="R324" i="1"/>
  <c r="T324" i="1" s="1"/>
  <c r="O324" i="1"/>
  <c r="N324" i="1"/>
  <c r="M324" i="1"/>
  <c r="L324" i="1"/>
  <c r="R323" i="1"/>
  <c r="T323" i="1" s="1"/>
  <c r="O323" i="1"/>
  <c r="N323" i="1"/>
  <c r="M323" i="1"/>
  <c r="L323" i="1"/>
  <c r="R322" i="1"/>
  <c r="T322" i="1" s="1"/>
  <c r="O322" i="1"/>
  <c r="N322" i="1"/>
  <c r="M322" i="1"/>
  <c r="L322" i="1"/>
  <c r="R321" i="1"/>
  <c r="T321" i="1" s="1"/>
  <c r="O321" i="1"/>
  <c r="N321" i="1"/>
  <c r="M321" i="1"/>
  <c r="L321" i="1"/>
  <c r="R320" i="1"/>
  <c r="T320" i="1" s="1"/>
  <c r="O320" i="1"/>
  <c r="N320" i="1"/>
  <c r="M320" i="1"/>
  <c r="L320" i="1"/>
  <c r="R319" i="1"/>
  <c r="T319" i="1" s="1"/>
  <c r="O319" i="1"/>
  <c r="N319" i="1"/>
  <c r="M319" i="1"/>
  <c r="L319" i="1"/>
  <c r="V303" i="1"/>
  <c r="V304" i="1"/>
  <c r="V305" i="1"/>
  <c r="R309" i="1"/>
  <c r="T309" i="1" s="1"/>
  <c r="O309" i="1"/>
  <c r="N309" i="1"/>
  <c r="M309" i="1"/>
  <c r="L309" i="1"/>
  <c r="R308" i="1"/>
  <c r="T308" i="1" s="1"/>
  <c r="O308" i="1"/>
  <c r="N308" i="1"/>
  <c r="M308" i="1"/>
  <c r="L308" i="1"/>
  <c r="R307" i="1"/>
  <c r="T307" i="1" s="1"/>
  <c r="O307" i="1"/>
  <c r="N307" i="1"/>
  <c r="M307" i="1"/>
  <c r="L307" i="1"/>
  <c r="R306" i="1"/>
  <c r="T306" i="1" s="1"/>
  <c r="O306" i="1"/>
  <c r="N306" i="1"/>
  <c r="M306" i="1"/>
  <c r="L306" i="1"/>
  <c r="R305" i="1"/>
  <c r="T305" i="1" s="1"/>
  <c r="O305" i="1"/>
  <c r="N305" i="1"/>
  <c r="M305" i="1"/>
  <c r="L305" i="1"/>
  <c r="R304" i="1"/>
  <c r="T304" i="1" s="1"/>
  <c r="O304" i="1"/>
  <c r="N304" i="1"/>
  <c r="M304" i="1"/>
  <c r="L304" i="1"/>
  <c r="R303" i="1"/>
  <c r="T303" i="1" s="1"/>
  <c r="O303" i="1"/>
  <c r="N303" i="1"/>
  <c r="M303" i="1"/>
  <c r="L303" i="1"/>
  <c r="R302" i="1"/>
  <c r="T302" i="1" s="1"/>
  <c r="O302" i="1"/>
  <c r="N302" i="1"/>
  <c r="M302" i="1"/>
  <c r="L302" i="1"/>
  <c r="R301" i="1"/>
  <c r="T301" i="1" s="1"/>
  <c r="O301" i="1"/>
  <c r="N301" i="1"/>
  <c r="M301" i="1"/>
  <c r="L301" i="1"/>
  <c r="V254" i="1"/>
  <c r="V255" i="1"/>
  <c r="R292" i="1"/>
  <c r="T292" i="1" s="1"/>
  <c r="O292" i="1"/>
  <c r="N292" i="1"/>
  <c r="M292" i="1"/>
  <c r="L292" i="1"/>
  <c r="R291" i="1"/>
  <c r="T291" i="1" s="1"/>
  <c r="O291" i="1"/>
  <c r="N291" i="1"/>
  <c r="M291" i="1"/>
  <c r="L291" i="1"/>
  <c r="R290" i="1"/>
  <c r="T290" i="1" s="1"/>
  <c r="O290" i="1"/>
  <c r="N290" i="1"/>
  <c r="M290" i="1"/>
  <c r="L290" i="1"/>
  <c r="R289" i="1"/>
  <c r="T289" i="1" s="1"/>
  <c r="O289" i="1"/>
  <c r="N289" i="1"/>
  <c r="M289" i="1"/>
  <c r="L289" i="1"/>
  <c r="R288" i="1"/>
  <c r="T288" i="1" s="1"/>
  <c r="O288" i="1"/>
  <c r="N288" i="1"/>
  <c r="M288" i="1"/>
  <c r="L288" i="1"/>
  <c r="R287" i="1"/>
  <c r="T287" i="1" s="1"/>
  <c r="O287" i="1"/>
  <c r="N287" i="1"/>
  <c r="M287" i="1"/>
  <c r="L287" i="1"/>
  <c r="R286" i="1"/>
  <c r="T286" i="1" s="1"/>
  <c r="O286" i="1"/>
  <c r="N286" i="1"/>
  <c r="M286" i="1"/>
  <c r="L286" i="1"/>
  <c r="R285" i="1"/>
  <c r="T285" i="1" s="1"/>
  <c r="O285" i="1"/>
  <c r="N285" i="1"/>
  <c r="M285" i="1"/>
  <c r="L285" i="1"/>
  <c r="R284" i="1"/>
  <c r="T284" i="1" s="1"/>
  <c r="O284" i="1"/>
  <c r="N284" i="1"/>
  <c r="M284" i="1"/>
  <c r="L284" i="1"/>
  <c r="R275" i="1"/>
  <c r="T275" i="1" s="1"/>
  <c r="O275" i="1"/>
  <c r="N275" i="1"/>
  <c r="M275" i="1"/>
  <c r="L275" i="1"/>
  <c r="R274" i="1"/>
  <c r="T274" i="1" s="1"/>
  <c r="O274" i="1"/>
  <c r="N274" i="1"/>
  <c r="M274" i="1"/>
  <c r="L274" i="1"/>
  <c r="R273" i="1"/>
  <c r="T273" i="1" s="1"/>
  <c r="O273" i="1"/>
  <c r="N273" i="1"/>
  <c r="M273" i="1"/>
  <c r="L273" i="1"/>
  <c r="R272" i="1"/>
  <c r="T272" i="1" s="1"/>
  <c r="O272" i="1"/>
  <c r="N272" i="1"/>
  <c r="M272" i="1"/>
  <c r="L272" i="1"/>
  <c r="R271" i="1"/>
  <c r="T271" i="1" s="1"/>
  <c r="O271" i="1"/>
  <c r="N271" i="1"/>
  <c r="M271" i="1"/>
  <c r="L271" i="1"/>
  <c r="R270" i="1"/>
  <c r="T270" i="1" s="1"/>
  <c r="O270" i="1"/>
  <c r="N270" i="1"/>
  <c r="M270" i="1"/>
  <c r="L270" i="1"/>
  <c r="R269" i="1"/>
  <c r="T269" i="1" s="1"/>
  <c r="O269" i="1"/>
  <c r="N269" i="1"/>
  <c r="M269" i="1"/>
  <c r="L269" i="1"/>
  <c r="R268" i="1"/>
  <c r="T268" i="1" s="1"/>
  <c r="O268" i="1"/>
  <c r="N268" i="1"/>
  <c r="M268" i="1"/>
  <c r="L268" i="1"/>
  <c r="R267" i="1"/>
  <c r="T267" i="1" s="1"/>
  <c r="O267" i="1"/>
  <c r="N267" i="1"/>
  <c r="M267" i="1"/>
  <c r="L267" i="1"/>
  <c r="R258" i="1"/>
  <c r="T258" i="1" s="1"/>
  <c r="O258" i="1"/>
  <c r="N258" i="1"/>
  <c r="M258" i="1"/>
  <c r="L258" i="1"/>
  <c r="R257" i="1"/>
  <c r="T257" i="1" s="1"/>
  <c r="O257" i="1"/>
  <c r="N257" i="1"/>
  <c r="M257" i="1"/>
  <c r="L257" i="1"/>
  <c r="R256" i="1"/>
  <c r="T256" i="1" s="1"/>
  <c r="O256" i="1"/>
  <c r="N256" i="1"/>
  <c r="M256" i="1"/>
  <c r="L256" i="1"/>
  <c r="R255" i="1"/>
  <c r="T255" i="1" s="1"/>
  <c r="O255" i="1"/>
  <c r="N255" i="1"/>
  <c r="M255" i="1"/>
  <c r="L255" i="1"/>
  <c r="R254" i="1"/>
  <c r="T254" i="1" s="1"/>
  <c r="O254" i="1"/>
  <c r="N254" i="1"/>
  <c r="M254" i="1"/>
  <c r="L254" i="1"/>
  <c r="R253" i="1"/>
  <c r="T253" i="1" s="1"/>
  <c r="O253" i="1"/>
  <c r="N253" i="1"/>
  <c r="M253" i="1"/>
  <c r="L253" i="1"/>
  <c r="R252" i="1"/>
  <c r="T252" i="1" s="1"/>
  <c r="O252" i="1"/>
  <c r="N252" i="1"/>
  <c r="M252" i="1"/>
  <c r="L252" i="1"/>
  <c r="R251" i="1"/>
  <c r="T251" i="1" s="1"/>
  <c r="O251" i="1"/>
  <c r="N251" i="1"/>
  <c r="M251" i="1"/>
  <c r="L251" i="1"/>
  <c r="R250" i="1"/>
  <c r="T250" i="1" s="1"/>
  <c r="O250" i="1"/>
  <c r="N250" i="1"/>
  <c r="M250" i="1"/>
  <c r="L250" i="1"/>
  <c r="V218" i="1"/>
  <c r="V219" i="1"/>
  <c r="V220" i="1"/>
  <c r="R241" i="1"/>
  <c r="T241" i="1" s="1"/>
  <c r="O241" i="1"/>
  <c r="N241" i="1"/>
  <c r="M241" i="1"/>
  <c r="L241" i="1"/>
  <c r="R240" i="1"/>
  <c r="T240" i="1" s="1"/>
  <c r="O240" i="1"/>
  <c r="N240" i="1"/>
  <c r="M240" i="1"/>
  <c r="L240" i="1"/>
  <c r="R239" i="1"/>
  <c r="T239" i="1" s="1"/>
  <c r="O239" i="1"/>
  <c r="N239" i="1"/>
  <c r="M239" i="1"/>
  <c r="L239" i="1"/>
  <c r="R238" i="1"/>
  <c r="T238" i="1" s="1"/>
  <c r="O238" i="1"/>
  <c r="N238" i="1"/>
  <c r="M238" i="1"/>
  <c r="L238" i="1"/>
  <c r="R237" i="1"/>
  <c r="T237" i="1" s="1"/>
  <c r="O237" i="1"/>
  <c r="N237" i="1"/>
  <c r="M237" i="1"/>
  <c r="L237" i="1"/>
  <c r="R236" i="1"/>
  <c r="T236" i="1" s="1"/>
  <c r="O236" i="1"/>
  <c r="N236" i="1"/>
  <c r="M236" i="1"/>
  <c r="L236" i="1"/>
  <c r="R235" i="1"/>
  <c r="T235" i="1" s="1"/>
  <c r="O235" i="1"/>
  <c r="N235" i="1"/>
  <c r="M235" i="1"/>
  <c r="L235" i="1"/>
  <c r="R234" i="1"/>
  <c r="T234" i="1" s="1"/>
  <c r="O234" i="1"/>
  <c r="N234" i="1"/>
  <c r="M234" i="1"/>
  <c r="L234" i="1"/>
  <c r="R233" i="1"/>
  <c r="T233" i="1" s="1"/>
  <c r="O233" i="1"/>
  <c r="N233" i="1"/>
  <c r="M233" i="1"/>
  <c r="L233" i="1"/>
  <c r="R224" i="1"/>
  <c r="T224" i="1" s="1"/>
  <c r="O224" i="1"/>
  <c r="N224" i="1"/>
  <c r="M224" i="1"/>
  <c r="L224" i="1"/>
  <c r="R223" i="1"/>
  <c r="T223" i="1" s="1"/>
  <c r="O223" i="1"/>
  <c r="N223" i="1"/>
  <c r="M223" i="1"/>
  <c r="L223" i="1"/>
  <c r="R222" i="1"/>
  <c r="T222" i="1" s="1"/>
  <c r="O222" i="1"/>
  <c r="N222" i="1"/>
  <c r="M222" i="1"/>
  <c r="L222" i="1"/>
  <c r="R221" i="1"/>
  <c r="T221" i="1" s="1"/>
  <c r="O221" i="1"/>
  <c r="N221" i="1"/>
  <c r="M221" i="1"/>
  <c r="L221" i="1"/>
  <c r="R220" i="1"/>
  <c r="T220" i="1" s="1"/>
  <c r="O220" i="1"/>
  <c r="N220" i="1"/>
  <c r="M220" i="1"/>
  <c r="L220" i="1"/>
  <c r="R219" i="1"/>
  <c r="T219" i="1" s="1"/>
  <c r="O219" i="1"/>
  <c r="N219" i="1"/>
  <c r="M219" i="1"/>
  <c r="L219" i="1"/>
  <c r="R218" i="1"/>
  <c r="T218" i="1" s="1"/>
  <c r="O218" i="1"/>
  <c r="N218" i="1"/>
  <c r="M218" i="1"/>
  <c r="L218" i="1"/>
  <c r="R217" i="1"/>
  <c r="T217" i="1" s="1"/>
  <c r="O217" i="1"/>
  <c r="N217" i="1"/>
  <c r="M217" i="1"/>
  <c r="L217" i="1"/>
  <c r="R216" i="1"/>
  <c r="T216" i="1" s="1"/>
  <c r="O216" i="1"/>
  <c r="N216" i="1"/>
  <c r="M216" i="1"/>
  <c r="L216" i="1"/>
  <c r="V202" i="1"/>
  <c r="V203" i="1"/>
  <c r="R207" i="1"/>
  <c r="T207" i="1" s="1"/>
  <c r="O207" i="1"/>
  <c r="N207" i="1"/>
  <c r="M207" i="1"/>
  <c r="L207" i="1"/>
  <c r="R206" i="1"/>
  <c r="T206" i="1" s="1"/>
  <c r="O206" i="1"/>
  <c r="N206" i="1"/>
  <c r="M206" i="1"/>
  <c r="L206" i="1"/>
  <c r="R205" i="1"/>
  <c r="T205" i="1" s="1"/>
  <c r="O205" i="1"/>
  <c r="N205" i="1"/>
  <c r="M205" i="1"/>
  <c r="L205" i="1"/>
  <c r="R204" i="1"/>
  <c r="T204" i="1" s="1"/>
  <c r="O204" i="1"/>
  <c r="N204" i="1"/>
  <c r="M204" i="1"/>
  <c r="L204" i="1"/>
  <c r="R203" i="1"/>
  <c r="T203" i="1" s="1"/>
  <c r="O203" i="1"/>
  <c r="N203" i="1"/>
  <c r="M203" i="1"/>
  <c r="L203" i="1"/>
  <c r="R202" i="1"/>
  <c r="T202" i="1" s="1"/>
  <c r="O202" i="1"/>
  <c r="N202" i="1"/>
  <c r="M202" i="1"/>
  <c r="L202" i="1"/>
  <c r="R201" i="1"/>
  <c r="T201" i="1" s="1"/>
  <c r="O201" i="1"/>
  <c r="N201" i="1"/>
  <c r="M201" i="1"/>
  <c r="L201" i="1"/>
  <c r="R200" i="1"/>
  <c r="T200" i="1" s="1"/>
  <c r="O200" i="1"/>
  <c r="N200" i="1"/>
  <c r="M200" i="1"/>
  <c r="L200" i="1"/>
  <c r="R199" i="1"/>
  <c r="T199" i="1" s="1"/>
  <c r="O199" i="1"/>
  <c r="N199" i="1"/>
  <c r="M199" i="1"/>
  <c r="L199" i="1"/>
  <c r="P209" i="1"/>
  <c r="P19" i="1" s="1"/>
  <c r="C209" i="1"/>
  <c r="J209" i="1"/>
  <c r="K209" i="1"/>
  <c r="Q209" i="1"/>
  <c r="Q19" i="1" s="1"/>
  <c r="R190" i="1"/>
  <c r="T190" i="1" s="1"/>
  <c r="O190" i="1"/>
  <c r="N190" i="1"/>
  <c r="M190" i="1"/>
  <c r="L190" i="1"/>
  <c r="R189" i="1"/>
  <c r="T189" i="1" s="1"/>
  <c r="O189" i="1"/>
  <c r="N189" i="1"/>
  <c r="M189" i="1"/>
  <c r="L189" i="1"/>
  <c r="W189" i="1" s="1"/>
  <c r="R188" i="1"/>
  <c r="T188" i="1" s="1"/>
  <c r="O188" i="1"/>
  <c r="N188" i="1"/>
  <c r="M188" i="1"/>
  <c r="L188" i="1"/>
  <c r="R187" i="1"/>
  <c r="T187" i="1" s="1"/>
  <c r="O187" i="1"/>
  <c r="N187" i="1"/>
  <c r="M187" i="1"/>
  <c r="L187" i="1"/>
  <c r="R186" i="1"/>
  <c r="T186" i="1" s="1"/>
  <c r="O186" i="1"/>
  <c r="N186" i="1"/>
  <c r="M186" i="1"/>
  <c r="L186" i="1"/>
  <c r="R185" i="1"/>
  <c r="T185" i="1" s="1"/>
  <c r="O185" i="1"/>
  <c r="N185" i="1"/>
  <c r="M185" i="1"/>
  <c r="L185" i="1"/>
  <c r="R184" i="1"/>
  <c r="T184" i="1" s="1"/>
  <c r="O184" i="1"/>
  <c r="N184" i="1"/>
  <c r="M184" i="1"/>
  <c r="L184" i="1"/>
  <c r="R183" i="1"/>
  <c r="T183" i="1" s="1"/>
  <c r="O183" i="1"/>
  <c r="N183" i="1"/>
  <c r="M183" i="1"/>
  <c r="L183" i="1"/>
  <c r="R182" i="1"/>
  <c r="T182" i="1" s="1"/>
  <c r="O182" i="1"/>
  <c r="N182" i="1"/>
  <c r="M182" i="1"/>
  <c r="L182" i="1"/>
  <c r="R173" i="1"/>
  <c r="T173" i="1" s="1"/>
  <c r="O173" i="1"/>
  <c r="N173" i="1"/>
  <c r="M173" i="1"/>
  <c r="L173" i="1"/>
  <c r="R172" i="1"/>
  <c r="T172" i="1" s="1"/>
  <c r="O172" i="1"/>
  <c r="N172" i="1"/>
  <c r="M172" i="1"/>
  <c r="L172" i="1"/>
  <c r="R171" i="1"/>
  <c r="T171" i="1" s="1"/>
  <c r="O171" i="1"/>
  <c r="N171" i="1"/>
  <c r="M171" i="1"/>
  <c r="L171" i="1"/>
  <c r="R170" i="1"/>
  <c r="T170" i="1" s="1"/>
  <c r="O170" i="1"/>
  <c r="N170" i="1"/>
  <c r="M170" i="1"/>
  <c r="L170" i="1"/>
  <c r="R169" i="1"/>
  <c r="T169" i="1" s="1"/>
  <c r="O169" i="1"/>
  <c r="N169" i="1"/>
  <c r="M169" i="1"/>
  <c r="L169" i="1"/>
  <c r="R168" i="1"/>
  <c r="T168" i="1" s="1"/>
  <c r="O168" i="1"/>
  <c r="N168" i="1"/>
  <c r="M168" i="1"/>
  <c r="L168" i="1"/>
  <c r="R167" i="1"/>
  <c r="T167" i="1" s="1"/>
  <c r="O167" i="1"/>
  <c r="N167" i="1"/>
  <c r="M167" i="1"/>
  <c r="L167" i="1"/>
  <c r="R166" i="1"/>
  <c r="T166" i="1" s="1"/>
  <c r="O166" i="1"/>
  <c r="N166" i="1"/>
  <c r="M166" i="1"/>
  <c r="L166" i="1"/>
  <c r="R165" i="1"/>
  <c r="T165" i="1" s="1"/>
  <c r="O165" i="1"/>
  <c r="N165" i="1"/>
  <c r="M165" i="1"/>
  <c r="L165" i="1"/>
  <c r="T156" i="1"/>
  <c r="O156" i="1"/>
  <c r="N156" i="1"/>
  <c r="M156" i="1"/>
  <c r="L156" i="1"/>
  <c r="R155" i="1"/>
  <c r="T155" i="1" s="1"/>
  <c r="O155" i="1"/>
  <c r="N155" i="1"/>
  <c r="M155" i="1"/>
  <c r="L155" i="1"/>
  <c r="R154" i="1"/>
  <c r="T154" i="1" s="1"/>
  <c r="O154" i="1"/>
  <c r="N154" i="1"/>
  <c r="M154" i="1"/>
  <c r="L154" i="1"/>
  <c r="R153" i="1"/>
  <c r="T153" i="1" s="1"/>
  <c r="O153" i="1"/>
  <c r="N153" i="1"/>
  <c r="M153" i="1"/>
  <c r="L153" i="1"/>
  <c r="R152" i="1"/>
  <c r="T152" i="1" s="1"/>
  <c r="O152" i="1"/>
  <c r="N152" i="1"/>
  <c r="M152" i="1"/>
  <c r="L152" i="1"/>
  <c r="R151" i="1"/>
  <c r="T151" i="1" s="1"/>
  <c r="O151" i="1"/>
  <c r="N151" i="1"/>
  <c r="M151" i="1"/>
  <c r="L151" i="1"/>
  <c r="R150" i="1"/>
  <c r="T150" i="1" s="1"/>
  <c r="O150" i="1"/>
  <c r="N150" i="1"/>
  <c r="M150" i="1"/>
  <c r="L150" i="1"/>
  <c r="R149" i="1"/>
  <c r="T149" i="1" s="1"/>
  <c r="O149" i="1"/>
  <c r="N149" i="1"/>
  <c r="M149" i="1"/>
  <c r="L149" i="1"/>
  <c r="R148" i="1"/>
  <c r="T148" i="1" s="1"/>
  <c r="O148" i="1"/>
  <c r="N148" i="1"/>
  <c r="M148" i="1"/>
  <c r="L148" i="1"/>
  <c r="R139" i="1"/>
  <c r="T139" i="1" s="1"/>
  <c r="O139" i="1"/>
  <c r="N139" i="1"/>
  <c r="M139" i="1"/>
  <c r="R138" i="1"/>
  <c r="T138" i="1" s="1"/>
  <c r="O138" i="1"/>
  <c r="N138" i="1"/>
  <c r="M138" i="1"/>
  <c r="L138" i="1"/>
  <c r="R137" i="1"/>
  <c r="T137" i="1" s="1"/>
  <c r="O137" i="1"/>
  <c r="N137" i="1"/>
  <c r="M137" i="1"/>
  <c r="L137" i="1"/>
  <c r="R136" i="1"/>
  <c r="T136" i="1" s="1"/>
  <c r="O136" i="1"/>
  <c r="N136" i="1"/>
  <c r="M136" i="1"/>
  <c r="L136" i="1"/>
  <c r="R135" i="1"/>
  <c r="T135" i="1" s="1"/>
  <c r="O135" i="1"/>
  <c r="N135" i="1"/>
  <c r="M135" i="1"/>
  <c r="L135" i="1"/>
  <c r="R134" i="1"/>
  <c r="T134" i="1" s="1"/>
  <c r="O134" i="1"/>
  <c r="N134" i="1"/>
  <c r="M134" i="1"/>
  <c r="L134" i="1"/>
  <c r="R133" i="1"/>
  <c r="T133" i="1" s="1"/>
  <c r="N133" i="1"/>
  <c r="M133" i="1"/>
  <c r="L133" i="1"/>
  <c r="R132" i="1"/>
  <c r="T132" i="1" s="1"/>
  <c r="O132" i="1"/>
  <c r="N132" i="1"/>
  <c r="M132" i="1"/>
  <c r="L132" i="1"/>
  <c r="R131" i="1"/>
  <c r="T131" i="1" s="1"/>
  <c r="O131" i="1"/>
  <c r="N131" i="1"/>
  <c r="M131" i="1"/>
  <c r="L131" i="1"/>
  <c r="R121" i="1"/>
  <c r="T121" i="1" s="1"/>
  <c r="O121" i="1"/>
  <c r="N121" i="1"/>
  <c r="M121" i="1"/>
  <c r="L121" i="1"/>
  <c r="R120" i="1"/>
  <c r="T120" i="1" s="1"/>
  <c r="O120" i="1"/>
  <c r="N120" i="1"/>
  <c r="M120" i="1"/>
  <c r="L120" i="1"/>
  <c r="R119" i="1"/>
  <c r="T119" i="1" s="1"/>
  <c r="O119" i="1"/>
  <c r="N119" i="1"/>
  <c r="M119" i="1"/>
  <c r="L119" i="1"/>
  <c r="R118" i="1"/>
  <c r="T118" i="1" s="1"/>
  <c r="O118" i="1"/>
  <c r="N118" i="1"/>
  <c r="M118" i="1"/>
  <c r="L118" i="1"/>
  <c r="R117" i="1"/>
  <c r="T117" i="1" s="1"/>
  <c r="O117" i="1"/>
  <c r="N117" i="1"/>
  <c r="M117" i="1"/>
  <c r="L117" i="1"/>
  <c r="R116" i="1"/>
  <c r="T116" i="1" s="1"/>
  <c r="O116" i="1"/>
  <c r="N116" i="1"/>
  <c r="M116" i="1"/>
  <c r="L116" i="1"/>
  <c r="R115" i="1"/>
  <c r="O115" i="1"/>
  <c r="N115" i="1"/>
  <c r="M115" i="1"/>
  <c r="L115" i="1"/>
  <c r="T114" i="1"/>
  <c r="O114" i="1"/>
  <c r="N114" i="1"/>
  <c r="M114" i="1"/>
  <c r="L114" i="1"/>
  <c r="R105" i="1"/>
  <c r="T105" i="1" s="1"/>
  <c r="O105" i="1"/>
  <c r="N105" i="1"/>
  <c r="M105" i="1"/>
  <c r="L105" i="1"/>
  <c r="R104" i="1"/>
  <c r="T104" i="1" s="1"/>
  <c r="O104" i="1"/>
  <c r="N104" i="1"/>
  <c r="M104" i="1"/>
  <c r="L104" i="1"/>
  <c r="R103" i="1"/>
  <c r="T103" i="1" s="1"/>
  <c r="O103" i="1"/>
  <c r="N103" i="1"/>
  <c r="M103" i="1"/>
  <c r="L103" i="1"/>
  <c r="R102" i="1"/>
  <c r="T102" i="1" s="1"/>
  <c r="O102" i="1"/>
  <c r="N102" i="1"/>
  <c r="M102" i="1"/>
  <c r="L102" i="1"/>
  <c r="R101" i="1"/>
  <c r="T101" i="1" s="1"/>
  <c r="O101" i="1"/>
  <c r="N101" i="1"/>
  <c r="M101" i="1"/>
  <c r="L101" i="1"/>
  <c r="R100" i="1"/>
  <c r="T100" i="1" s="1"/>
  <c r="O100" i="1"/>
  <c r="N100" i="1"/>
  <c r="M100" i="1"/>
  <c r="L100" i="1"/>
  <c r="R99" i="1"/>
  <c r="T99" i="1" s="1"/>
  <c r="O99" i="1"/>
  <c r="N99" i="1"/>
  <c r="M99" i="1"/>
  <c r="L99" i="1"/>
  <c r="R98" i="1"/>
  <c r="T98" i="1" s="1"/>
  <c r="O98" i="1"/>
  <c r="N98" i="1"/>
  <c r="M98" i="1"/>
  <c r="L98" i="1"/>
  <c r="R97" i="1"/>
  <c r="T97" i="1" s="1"/>
  <c r="O97" i="1"/>
  <c r="N97" i="1"/>
  <c r="M97" i="1"/>
  <c r="L97" i="1"/>
  <c r="R88" i="1"/>
  <c r="T88" i="1" s="1"/>
  <c r="O88" i="1"/>
  <c r="N88" i="1"/>
  <c r="M88" i="1"/>
  <c r="L88" i="1"/>
  <c r="R87" i="1"/>
  <c r="T87" i="1" s="1"/>
  <c r="O87" i="1"/>
  <c r="N87" i="1"/>
  <c r="M87" i="1"/>
  <c r="L87" i="1"/>
  <c r="R86" i="1"/>
  <c r="T86" i="1" s="1"/>
  <c r="O86" i="1"/>
  <c r="N86" i="1"/>
  <c r="M86" i="1"/>
  <c r="L86" i="1"/>
  <c r="R85" i="1"/>
  <c r="T85" i="1" s="1"/>
  <c r="O85" i="1"/>
  <c r="N85" i="1"/>
  <c r="M85" i="1"/>
  <c r="L85" i="1"/>
  <c r="R84" i="1"/>
  <c r="T84" i="1" s="1"/>
  <c r="O84" i="1"/>
  <c r="N84" i="1"/>
  <c r="M84" i="1"/>
  <c r="L84" i="1"/>
  <c r="R83" i="1"/>
  <c r="T83" i="1" s="1"/>
  <c r="O83" i="1"/>
  <c r="N83" i="1"/>
  <c r="M83" i="1"/>
  <c r="L83" i="1"/>
  <c r="R82" i="1"/>
  <c r="T82" i="1" s="1"/>
  <c r="O82" i="1"/>
  <c r="N82" i="1"/>
  <c r="M82" i="1"/>
  <c r="L82" i="1"/>
  <c r="R81" i="1"/>
  <c r="T81" i="1" s="1"/>
  <c r="O81" i="1"/>
  <c r="N81" i="1"/>
  <c r="M81" i="1"/>
  <c r="L81" i="1"/>
  <c r="R80" i="1"/>
  <c r="T80" i="1" s="1"/>
  <c r="O80" i="1"/>
  <c r="N80" i="1"/>
  <c r="M80" i="1"/>
  <c r="L80" i="1"/>
  <c r="R54" i="1"/>
  <c r="T54" i="1" s="1"/>
  <c r="O54" i="1"/>
  <c r="N54" i="1"/>
  <c r="M54" i="1"/>
  <c r="L54" i="1"/>
  <c r="R53" i="1"/>
  <c r="T53" i="1" s="1"/>
  <c r="O53" i="1"/>
  <c r="N53" i="1"/>
  <c r="M53" i="1"/>
  <c r="L53" i="1"/>
  <c r="R52" i="1"/>
  <c r="T52" i="1" s="1"/>
  <c r="O52" i="1"/>
  <c r="N52" i="1"/>
  <c r="M52" i="1"/>
  <c r="L52" i="1"/>
  <c r="R51" i="1"/>
  <c r="T51" i="1" s="1"/>
  <c r="O51" i="1"/>
  <c r="N51" i="1"/>
  <c r="M51" i="1"/>
  <c r="L51" i="1"/>
  <c r="R50" i="1"/>
  <c r="O50" i="1"/>
  <c r="N50" i="1"/>
  <c r="M50" i="1"/>
  <c r="L50" i="1"/>
  <c r="R49" i="1"/>
  <c r="T49" i="1" s="1"/>
  <c r="O49" i="1"/>
  <c r="N49" i="1"/>
  <c r="M49" i="1"/>
  <c r="L49" i="1"/>
  <c r="R48" i="1"/>
  <c r="T48" i="1" s="1"/>
  <c r="O48" i="1"/>
  <c r="N48" i="1"/>
  <c r="M48" i="1"/>
  <c r="L48" i="1"/>
  <c r="R47" i="1"/>
  <c r="T47" i="1" s="1"/>
  <c r="O47" i="1"/>
  <c r="N47" i="1"/>
  <c r="M47" i="1"/>
  <c r="L47" i="1"/>
  <c r="R46" i="1"/>
  <c r="T46" i="1" s="1"/>
  <c r="O46" i="1"/>
  <c r="N46" i="1"/>
  <c r="M46" i="1"/>
  <c r="L46" i="1"/>
  <c r="W220" i="1" l="1"/>
  <c r="X220" i="1" s="1"/>
  <c r="L192" i="1"/>
  <c r="W187" i="1"/>
  <c r="L124" i="1"/>
  <c r="O14" i="1" s="1"/>
  <c r="T115" i="1"/>
  <c r="T124" i="1" s="1"/>
  <c r="R124" i="1"/>
  <c r="W50" i="1"/>
  <c r="T50" i="1"/>
  <c r="W190" i="1"/>
  <c r="W188" i="1"/>
  <c r="R56" i="1"/>
  <c r="W339" i="1"/>
  <c r="X339" i="1" s="1"/>
  <c r="W356" i="1"/>
  <c r="X356" i="1" s="1"/>
  <c r="W51" i="1"/>
  <c r="W49" i="1"/>
  <c r="W303" i="1"/>
  <c r="X303" i="1" s="1"/>
  <c r="W357" i="1"/>
  <c r="X357" i="1" s="1"/>
  <c r="W358" i="1"/>
  <c r="X358" i="1" s="1"/>
  <c r="W203" i="1"/>
  <c r="X203" i="1" s="1"/>
  <c r="W304" i="1"/>
  <c r="X304" i="1" s="1"/>
  <c r="W254" i="1"/>
  <c r="X254" i="1" s="1"/>
  <c r="W305" i="1"/>
  <c r="X305" i="1" s="1"/>
  <c r="W219" i="1"/>
  <c r="X219" i="1" s="1"/>
  <c r="W255" i="1"/>
  <c r="X255" i="1" s="1"/>
  <c r="W202" i="1"/>
  <c r="X202" i="1" s="1"/>
  <c r="W218" i="1"/>
  <c r="X218" i="1" s="1"/>
  <c r="L209" i="1"/>
  <c r="O19" i="1" s="1"/>
  <c r="R209" i="1"/>
  <c r="R19" i="1" s="1"/>
  <c r="T209" i="1"/>
  <c r="T19" i="1" s="1"/>
  <c r="S209" i="1" l="1"/>
  <c r="S19" i="1" s="1"/>
  <c r="C380" i="1" l="1"/>
  <c r="M29" i="1"/>
  <c r="N29" i="1" s="1"/>
  <c r="J363" i="1"/>
  <c r="C346" i="1"/>
  <c r="V336" i="1"/>
  <c r="V337" i="1"/>
  <c r="Q346" i="1"/>
  <c r="P346" i="1"/>
  <c r="K346" i="1"/>
  <c r="J346" i="1"/>
  <c r="V319" i="1"/>
  <c r="V320" i="1"/>
  <c r="V301" i="1"/>
  <c r="V302" i="1"/>
  <c r="P329" i="1"/>
  <c r="J329" i="1"/>
  <c r="C329" i="1"/>
  <c r="C312" i="1"/>
  <c r="K329" i="1"/>
  <c r="Q329" i="1"/>
  <c r="Q312" i="1"/>
  <c r="Q25" i="1" s="1"/>
  <c r="P312" i="1"/>
  <c r="P25" i="1" s="1"/>
  <c r="K312" i="1"/>
  <c r="J312" i="1"/>
  <c r="Q294" i="1"/>
  <c r="Q24" i="1" s="1"/>
  <c r="P294" i="1"/>
  <c r="P24" i="1" s="1"/>
  <c r="K294" i="1"/>
  <c r="J294" i="1"/>
  <c r="C294" i="1"/>
  <c r="J380" i="1"/>
  <c r="K380" i="1"/>
  <c r="P380" i="1"/>
  <c r="P29" i="1" s="1"/>
  <c r="E29" i="2" s="1"/>
  <c r="Q380" i="1"/>
  <c r="Q29" i="1" s="1"/>
  <c r="F29" i="2" s="1"/>
  <c r="Q192" i="1"/>
  <c r="P192" i="1"/>
  <c r="K192" i="1"/>
  <c r="J192" i="1"/>
  <c r="C192" i="1"/>
  <c r="Q175" i="1"/>
  <c r="P175" i="1"/>
  <c r="K175" i="1"/>
  <c r="J175" i="1"/>
  <c r="C175" i="1"/>
  <c r="V165" i="1"/>
  <c r="V166" i="1"/>
  <c r="Q158" i="1"/>
  <c r="P158" i="1"/>
  <c r="K158" i="1"/>
  <c r="J158" i="1"/>
  <c r="C158" i="1"/>
  <c r="V148" i="1"/>
  <c r="V150" i="1"/>
  <c r="V151" i="1"/>
  <c r="V152" i="1"/>
  <c r="V153" i="1"/>
  <c r="Q141" i="1"/>
  <c r="P141" i="1"/>
  <c r="K141" i="1"/>
  <c r="J141" i="1"/>
  <c r="C141" i="1"/>
  <c r="V118" i="1"/>
  <c r="V119" i="1"/>
  <c r="V120" i="1"/>
  <c r="V121" i="1"/>
  <c r="J107" i="1"/>
  <c r="C73" i="1"/>
  <c r="Q73" i="1"/>
  <c r="P73" i="1"/>
  <c r="K73" i="1"/>
  <c r="J73" i="1"/>
  <c r="Q107" i="1"/>
  <c r="P107" i="1"/>
  <c r="K107" i="1"/>
  <c r="V97" i="1"/>
  <c r="V98" i="1"/>
  <c r="V80" i="1"/>
  <c r="V71" i="1"/>
  <c r="V81" i="1"/>
  <c r="C90" i="1"/>
  <c r="Q90" i="1"/>
  <c r="P90" i="1"/>
  <c r="K90" i="1"/>
  <c r="J90" i="1"/>
  <c r="V117" i="1" l="1"/>
  <c r="V115" i="1"/>
  <c r="V154" i="1"/>
  <c r="V116" i="1"/>
  <c r="V114" i="1"/>
  <c r="V105" i="1"/>
  <c r="Q363" i="1"/>
  <c r="P363" i="1"/>
  <c r="K363" i="1"/>
  <c r="C363" i="1"/>
  <c r="Q277" i="1"/>
  <c r="Q23" i="1" s="1"/>
  <c r="P277" i="1"/>
  <c r="P23" i="1" s="1"/>
  <c r="K277" i="1"/>
  <c r="J277" i="1"/>
  <c r="C277" i="1"/>
  <c r="Q260" i="1"/>
  <c r="Q22" i="1" s="1"/>
  <c r="P260" i="1"/>
  <c r="P22" i="1" s="1"/>
  <c r="K260" i="1"/>
  <c r="J260" i="1"/>
  <c r="C260" i="1"/>
  <c r="R395" i="1"/>
  <c r="O395" i="1"/>
  <c r="N395" i="1"/>
  <c r="M395" i="1"/>
  <c r="L395" i="1"/>
  <c r="R394" i="1"/>
  <c r="O394" i="1"/>
  <c r="N394" i="1"/>
  <c r="M394" i="1"/>
  <c r="L394" i="1"/>
  <c r="R393" i="1"/>
  <c r="O393" i="1"/>
  <c r="N393" i="1"/>
  <c r="M393" i="1"/>
  <c r="L393" i="1"/>
  <c r="R392" i="1"/>
  <c r="O392" i="1"/>
  <c r="N392" i="1"/>
  <c r="M392" i="1"/>
  <c r="L392" i="1"/>
  <c r="R391" i="1"/>
  <c r="O391" i="1"/>
  <c r="N391" i="1"/>
  <c r="M391" i="1"/>
  <c r="L391" i="1"/>
  <c r="R390" i="1"/>
  <c r="O390" i="1"/>
  <c r="N390" i="1"/>
  <c r="M390" i="1"/>
  <c r="L390" i="1"/>
  <c r="R389" i="1"/>
  <c r="O389" i="1"/>
  <c r="N389" i="1"/>
  <c r="M389" i="1"/>
  <c r="L389" i="1"/>
  <c r="R388" i="1"/>
  <c r="O388" i="1"/>
  <c r="N388" i="1"/>
  <c r="M388" i="1"/>
  <c r="L388" i="1"/>
  <c r="R387" i="1"/>
  <c r="O387" i="1"/>
  <c r="N387" i="1"/>
  <c r="M387" i="1"/>
  <c r="L387" i="1"/>
  <c r="W342" i="1" l="1"/>
  <c r="V361" i="1"/>
  <c r="L363" i="1"/>
  <c r="R397" i="1"/>
  <c r="Q397" i="1"/>
  <c r="P397" i="1"/>
  <c r="L397" i="1"/>
  <c r="K397" i="1"/>
  <c r="J397" i="1"/>
  <c r="C397" i="1"/>
  <c r="Q243" i="1"/>
  <c r="Q21" i="1" s="1"/>
  <c r="P243" i="1"/>
  <c r="P21" i="1" s="1"/>
  <c r="K243" i="1"/>
  <c r="J243" i="1"/>
  <c r="C243" i="1"/>
  <c r="Q226" i="1"/>
  <c r="Q20" i="1" s="1"/>
  <c r="P226" i="1"/>
  <c r="P20" i="1" s="1"/>
  <c r="K226" i="1"/>
  <c r="J226" i="1"/>
  <c r="C226" i="1"/>
  <c r="R70" i="1"/>
  <c r="T70" i="1" s="1"/>
  <c r="R69" i="1"/>
  <c r="T69" i="1" s="1"/>
  <c r="R68" i="1"/>
  <c r="T68" i="1" s="1"/>
  <c r="T67" i="1"/>
  <c r="R66" i="1"/>
  <c r="T66" i="1" s="1"/>
  <c r="R65" i="1"/>
  <c r="T65" i="1" s="1"/>
  <c r="R64" i="1"/>
  <c r="T64" i="1" s="1"/>
  <c r="R63" i="1"/>
  <c r="T63" i="1" s="1"/>
  <c r="O70" i="1"/>
  <c r="O69" i="1"/>
  <c r="O68" i="1"/>
  <c r="O67" i="1"/>
  <c r="O66" i="1"/>
  <c r="O65" i="1"/>
  <c r="O64" i="1"/>
  <c r="O63" i="1"/>
  <c r="L70" i="1"/>
  <c r="L69" i="1"/>
  <c r="L68" i="1"/>
  <c r="L67" i="1"/>
  <c r="L66" i="1"/>
  <c r="L65" i="1"/>
  <c r="L64" i="1"/>
  <c r="L63" i="1"/>
  <c r="R363" i="1" l="1"/>
  <c r="W337" i="1"/>
  <c r="X337" i="1" s="1"/>
  <c r="W336" i="1"/>
  <c r="L346" i="1"/>
  <c r="R346" i="1"/>
  <c r="L329" i="1"/>
  <c r="W301" i="1"/>
  <c r="W302" i="1"/>
  <c r="X302" i="1" s="1"/>
  <c r="W320" i="1"/>
  <c r="X320" i="1" s="1"/>
  <c r="W319" i="1"/>
  <c r="R329" i="1"/>
  <c r="R312" i="1"/>
  <c r="R25" i="1" s="1"/>
  <c r="L312" i="1"/>
  <c r="O25" i="1" s="1"/>
  <c r="L294" i="1"/>
  <c r="O24" i="1" s="1"/>
  <c r="R294" i="1"/>
  <c r="R24" i="1" s="1"/>
  <c r="W361" i="1"/>
  <c r="X361" i="1" s="1"/>
  <c r="R71" i="1"/>
  <c r="T71" i="1" s="1"/>
  <c r="O71" i="1"/>
  <c r="N71" i="1"/>
  <c r="M71" i="1"/>
  <c r="L71" i="1"/>
  <c r="L73" i="1" s="1"/>
  <c r="N64" i="1"/>
  <c r="M64" i="1"/>
  <c r="N63" i="1"/>
  <c r="M63" i="1"/>
  <c r="X336" i="1" l="1"/>
  <c r="X319" i="1"/>
  <c r="X301" i="1"/>
  <c r="T329" i="1"/>
  <c r="T26" i="1" s="1"/>
  <c r="T312" i="1"/>
  <c r="T25" i="1" s="1"/>
  <c r="T294" i="1"/>
  <c r="T24" i="1" s="1"/>
  <c r="R380" i="1"/>
  <c r="R29" i="1" s="1"/>
  <c r="R175" i="1"/>
  <c r="R192" i="1"/>
  <c r="R158" i="1"/>
  <c r="W153" i="1"/>
  <c r="X153" i="1" s="1"/>
  <c r="W148" i="1"/>
  <c r="W150" i="1"/>
  <c r="X150" i="1" s="1"/>
  <c r="W151" i="1"/>
  <c r="X151" i="1" s="1"/>
  <c r="L141" i="1"/>
  <c r="R141" i="1"/>
  <c r="W152" i="1"/>
  <c r="X152" i="1" s="1"/>
  <c r="W119" i="1"/>
  <c r="X119" i="1" s="1"/>
  <c r="W120" i="1"/>
  <c r="X120" i="1" s="1"/>
  <c r="W118" i="1"/>
  <c r="X118" i="1" s="1"/>
  <c r="W121" i="1"/>
  <c r="X121" i="1" s="1"/>
  <c r="R73" i="1"/>
  <c r="L107" i="1"/>
  <c r="R107" i="1"/>
  <c r="W97" i="1"/>
  <c r="W98" i="1"/>
  <c r="X98" i="1" s="1"/>
  <c r="L90" i="1"/>
  <c r="W80" i="1"/>
  <c r="R90" i="1"/>
  <c r="L260" i="1"/>
  <c r="O22" i="1" s="1"/>
  <c r="R277" i="1"/>
  <c r="R23" i="1" s="1"/>
  <c r="T73" i="1"/>
  <c r="T11" i="1" s="1"/>
  <c r="W71" i="1"/>
  <c r="X71" i="1" s="1"/>
  <c r="W81" i="1"/>
  <c r="X81" i="1" s="1"/>
  <c r="R260" i="1"/>
  <c r="R22" i="1" s="1"/>
  <c r="L277" i="1"/>
  <c r="O23" i="1" s="1"/>
  <c r="T260" i="1"/>
  <c r="T22" i="1" s="1"/>
  <c r="L243" i="1"/>
  <c r="O21" i="1" s="1"/>
  <c r="T141" i="1"/>
  <c r="T15" i="1" s="1"/>
  <c r="T192" i="1"/>
  <c r="T18" i="1" s="1"/>
  <c r="R226" i="1"/>
  <c r="R20" i="1" s="1"/>
  <c r="R243" i="1"/>
  <c r="R21" i="1" s="1"/>
  <c r="T277" i="1"/>
  <c r="T23" i="1" s="1"/>
  <c r="W223" i="1"/>
  <c r="X223" i="1" s="1"/>
  <c r="W222" i="1"/>
  <c r="X222" i="1" s="1"/>
  <c r="W374" i="1"/>
  <c r="W221" i="1"/>
  <c r="X221" i="1" s="1"/>
  <c r="W217" i="1"/>
  <c r="X217" i="1" s="1"/>
  <c r="W216" i="1"/>
  <c r="W206" i="1"/>
  <c r="X206" i="1" s="1"/>
  <c r="W201" i="1"/>
  <c r="W371" i="1"/>
  <c r="X371" i="1" s="1"/>
  <c r="W200" i="1"/>
  <c r="X200" i="1" s="1"/>
  <c r="W199" i="1"/>
  <c r="X189" i="1"/>
  <c r="X187" i="1"/>
  <c r="W186" i="1"/>
  <c r="X186" i="1" s="1"/>
  <c r="W185" i="1"/>
  <c r="X185" i="1" s="1"/>
  <c r="W183" i="1"/>
  <c r="X183" i="1" s="1"/>
  <c r="W173" i="1"/>
  <c r="W171" i="1"/>
  <c r="X171" i="1" s="1"/>
  <c r="W170" i="1"/>
  <c r="X170" i="1" s="1"/>
  <c r="W169" i="1"/>
  <c r="W167" i="1"/>
  <c r="X167" i="1" s="1"/>
  <c r="W166" i="1"/>
  <c r="X166" i="1" s="1"/>
  <c r="W155" i="1"/>
  <c r="X155" i="1" s="1"/>
  <c r="W137" i="1"/>
  <c r="X137" i="1" s="1"/>
  <c r="W132" i="1"/>
  <c r="X132" i="1" s="1"/>
  <c r="W115" i="1"/>
  <c r="W101" i="1"/>
  <c r="X101" i="1" s="1"/>
  <c r="W100" i="1"/>
  <c r="X100" i="1" s="1"/>
  <c r="W87" i="1"/>
  <c r="W86" i="1"/>
  <c r="X86" i="1" s="1"/>
  <c r="W82" i="1"/>
  <c r="X82" i="1" s="1"/>
  <c r="N70" i="1"/>
  <c r="N69" i="1"/>
  <c r="N68" i="1"/>
  <c r="N67" i="1"/>
  <c r="N66" i="1"/>
  <c r="N65" i="1"/>
  <c r="M70" i="1"/>
  <c r="M69" i="1"/>
  <c r="M68" i="1"/>
  <c r="M67" i="1"/>
  <c r="M66" i="1"/>
  <c r="M65" i="1"/>
  <c r="W70" i="1"/>
  <c r="X70" i="1" s="1"/>
  <c r="W67" i="1"/>
  <c r="W66" i="1"/>
  <c r="X66" i="1" s="1"/>
  <c r="W65" i="1"/>
  <c r="X65" i="1" s="1"/>
  <c r="X50" i="1"/>
  <c r="X49" i="1"/>
  <c r="V54" i="1"/>
  <c r="V53" i="1"/>
  <c r="W52" i="1"/>
  <c r="X52" i="1" s="1"/>
  <c r="V51" i="1"/>
  <c r="V50" i="1"/>
  <c r="V49" i="1"/>
  <c r="V47" i="1"/>
  <c r="K57" i="1"/>
  <c r="W54" i="1"/>
  <c r="X54" i="1" s="1"/>
  <c r="V52" i="1"/>
  <c r="V48" i="1"/>
  <c r="Q855" i="1"/>
  <c r="P855" i="1"/>
  <c r="K855" i="1"/>
  <c r="J855" i="1"/>
  <c r="C855" i="1"/>
  <c r="V853" i="1"/>
  <c r="V852" i="1"/>
  <c r="V851" i="1"/>
  <c r="V850" i="1"/>
  <c r="V849" i="1"/>
  <c r="V848" i="1"/>
  <c r="V847" i="1"/>
  <c r="V846" i="1"/>
  <c r="V845" i="1"/>
  <c r="Q838" i="1"/>
  <c r="P838" i="1"/>
  <c r="K838" i="1"/>
  <c r="J838" i="1"/>
  <c r="C838" i="1"/>
  <c r="V836" i="1"/>
  <c r="V835" i="1"/>
  <c r="V834" i="1"/>
  <c r="V833" i="1"/>
  <c r="V832" i="1"/>
  <c r="V831" i="1"/>
  <c r="V830" i="1"/>
  <c r="V829" i="1"/>
  <c r="V828" i="1"/>
  <c r="Q821" i="1"/>
  <c r="P821" i="1"/>
  <c r="K821" i="1"/>
  <c r="J821" i="1"/>
  <c r="C821" i="1"/>
  <c r="V819" i="1"/>
  <c r="V818" i="1"/>
  <c r="V817" i="1"/>
  <c r="V816" i="1"/>
  <c r="V815" i="1"/>
  <c r="V814" i="1"/>
  <c r="V813" i="1"/>
  <c r="V812" i="1"/>
  <c r="V811" i="1"/>
  <c r="Q804" i="1"/>
  <c r="P804" i="1"/>
  <c r="L804" i="1"/>
  <c r="K804" i="1"/>
  <c r="J804" i="1"/>
  <c r="C804" i="1"/>
  <c r="V802" i="1"/>
  <c r="W801" i="1"/>
  <c r="X801" i="1" s="1"/>
  <c r="V801" i="1"/>
  <c r="V800" i="1"/>
  <c r="W799" i="1"/>
  <c r="X799" i="1" s="1"/>
  <c r="V799" i="1"/>
  <c r="V798" i="1"/>
  <c r="W797" i="1"/>
  <c r="X797" i="1" s="1"/>
  <c r="V797" i="1"/>
  <c r="V796" i="1"/>
  <c r="W795" i="1"/>
  <c r="X795" i="1" s="1"/>
  <c r="V795" i="1"/>
  <c r="V794" i="1"/>
  <c r="Q787" i="1"/>
  <c r="P787" i="1"/>
  <c r="K787" i="1"/>
  <c r="J787" i="1"/>
  <c r="C787" i="1"/>
  <c r="W785" i="1"/>
  <c r="X785" i="1" s="1"/>
  <c r="V785" i="1"/>
  <c r="W784" i="1"/>
  <c r="X784" i="1" s="1"/>
  <c r="V784" i="1"/>
  <c r="V783" i="1"/>
  <c r="V782" i="1"/>
  <c r="W781" i="1"/>
  <c r="X781" i="1" s="1"/>
  <c r="V781" i="1"/>
  <c r="W780" i="1"/>
  <c r="X780" i="1" s="1"/>
  <c r="V780" i="1"/>
  <c r="W779" i="1"/>
  <c r="X779" i="1" s="1"/>
  <c r="V779" i="1"/>
  <c r="V778" i="1"/>
  <c r="W777" i="1"/>
  <c r="X777" i="1" s="1"/>
  <c r="V777" i="1"/>
  <c r="L787" i="1"/>
  <c r="Q770" i="1"/>
  <c r="P770" i="1"/>
  <c r="K770" i="1"/>
  <c r="J770" i="1"/>
  <c r="C770" i="1"/>
  <c r="V768" i="1"/>
  <c r="W767" i="1"/>
  <c r="X767" i="1" s="1"/>
  <c r="V767" i="1"/>
  <c r="V766" i="1"/>
  <c r="W765" i="1"/>
  <c r="X765" i="1" s="1"/>
  <c r="V765" i="1"/>
  <c r="W764" i="1"/>
  <c r="X764" i="1" s="1"/>
  <c r="V764" i="1"/>
  <c r="W763" i="1"/>
  <c r="X763" i="1" s="1"/>
  <c r="V763" i="1"/>
  <c r="V762" i="1"/>
  <c r="W761" i="1"/>
  <c r="X761" i="1" s="1"/>
  <c r="V761" i="1"/>
  <c r="V760" i="1"/>
  <c r="Q753" i="1"/>
  <c r="P753" i="1"/>
  <c r="K753" i="1"/>
  <c r="J753" i="1"/>
  <c r="C753" i="1"/>
  <c r="W751" i="1"/>
  <c r="X751" i="1" s="1"/>
  <c r="V751" i="1"/>
  <c r="V750" i="1"/>
  <c r="W749" i="1"/>
  <c r="X749" i="1" s="1"/>
  <c r="V749" i="1"/>
  <c r="W748" i="1"/>
  <c r="X748" i="1" s="1"/>
  <c r="V748" i="1"/>
  <c r="V747" i="1"/>
  <c r="V746" i="1"/>
  <c r="W745" i="1"/>
  <c r="X745" i="1" s="1"/>
  <c r="V745" i="1"/>
  <c r="W744" i="1"/>
  <c r="X744" i="1" s="1"/>
  <c r="V744" i="1"/>
  <c r="W743" i="1"/>
  <c r="V743" i="1"/>
  <c r="R753" i="1"/>
  <c r="L753" i="1"/>
  <c r="Q736" i="1"/>
  <c r="P736" i="1"/>
  <c r="K736" i="1"/>
  <c r="J736" i="1"/>
  <c r="C736" i="1"/>
  <c r="V734" i="1"/>
  <c r="W733" i="1"/>
  <c r="X733" i="1" s="1"/>
  <c r="V733" i="1"/>
  <c r="W732" i="1"/>
  <c r="X732" i="1" s="1"/>
  <c r="V732" i="1"/>
  <c r="V731" i="1"/>
  <c r="V730" i="1"/>
  <c r="W729" i="1"/>
  <c r="X729" i="1" s="1"/>
  <c r="V729" i="1"/>
  <c r="W728" i="1"/>
  <c r="X728" i="1" s="1"/>
  <c r="V728" i="1"/>
  <c r="W727" i="1"/>
  <c r="X727" i="1" s="1"/>
  <c r="V727" i="1"/>
  <c r="V726" i="1"/>
  <c r="L736" i="1"/>
  <c r="Q719" i="1"/>
  <c r="P719" i="1"/>
  <c r="K719" i="1"/>
  <c r="J719" i="1"/>
  <c r="C719" i="1"/>
  <c r="W717" i="1"/>
  <c r="X717" i="1" s="1"/>
  <c r="V717" i="1"/>
  <c r="T717" i="1"/>
  <c r="W716" i="1"/>
  <c r="X716" i="1" s="1"/>
  <c r="V716" i="1"/>
  <c r="T716" i="1"/>
  <c r="V715" i="1"/>
  <c r="T715" i="1"/>
  <c r="V714" i="1"/>
  <c r="T714" i="1"/>
  <c r="W713" i="1"/>
  <c r="X713" i="1" s="1"/>
  <c r="V713" i="1"/>
  <c r="T713" i="1"/>
  <c r="V712" i="1"/>
  <c r="T712" i="1"/>
  <c r="W711" i="1"/>
  <c r="X711" i="1" s="1"/>
  <c r="V711" i="1"/>
  <c r="T711" i="1"/>
  <c r="V710" i="1"/>
  <c r="T710" i="1"/>
  <c r="W709" i="1"/>
  <c r="X709" i="1" s="1"/>
  <c r="V709" i="1"/>
  <c r="T709" i="1"/>
  <c r="Q702" i="1"/>
  <c r="P702" i="1"/>
  <c r="K702" i="1"/>
  <c r="J702" i="1"/>
  <c r="C702" i="1"/>
  <c r="V700" i="1"/>
  <c r="V699" i="1"/>
  <c r="W699" i="1"/>
  <c r="X699" i="1" s="1"/>
  <c r="V698" i="1"/>
  <c r="W697" i="1"/>
  <c r="X697" i="1" s="1"/>
  <c r="V697" i="1"/>
  <c r="W696" i="1"/>
  <c r="X696" i="1" s="1"/>
  <c r="V696" i="1"/>
  <c r="W695" i="1"/>
  <c r="X695" i="1" s="1"/>
  <c r="V695" i="1"/>
  <c r="V694" i="1"/>
  <c r="V693" i="1"/>
  <c r="W692" i="1"/>
  <c r="X692" i="1" s="1"/>
  <c r="V692" i="1"/>
  <c r="Q685" i="1"/>
  <c r="P685" i="1"/>
  <c r="K685" i="1"/>
  <c r="J685" i="1"/>
  <c r="C685" i="1"/>
  <c r="W683" i="1"/>
  <c r="X683" i="1" s="1"/>
  <c r="V683" i="1"/>
  <c r="V682" i="1"/>
  <c r="W682" i="1"/>
  <c r="X682" i="1" s="1"/>
  <c r="V681" i="1"/>
  <c r="W681" i="1"/>
  <c r="X681" i="1" s="1"/>
  <c r="V680" i="1"/>
  <c r="W679" i="1"/>
  <c r="X679" i="1" s="1"/>
  <c r="V679" i="1"/>
  <c r="W678" i="1"/>
  <c r="X678" i="1" s="1"/>
  <c r="V678" i="1"/>
  <c r="W677" i="1"/>
  <c r="X677" i="1" s="1"/>
  <c r="V677" i="1"/>
  <c r="V676" i="1"/>
  <c r="W675" i="1"/>
  <c r="V675" i="1"/>
  <c r="Q668" i="1"/>
  <c r="P668" i="1"/>
  <c r="L668" i="1"/>
  <c r="K668" i="1"/>
  <c r="J668" i="1"/>
  <c r="C668" i="1"/>
  <c r="V666" i="1"/>
  <c r="W666" i="1"/>
  <c r="X666" i="1" s="1"/>
  <c r="W665" i="1"/>
  <c r="X665" i="1" s="1"/>
  <c r="V665" i="1"/>
  <c r="V664" i="1"/>
  <c r="W663" i="1"/>
  <c r="X663" i="1" s="1"/>
  <c r="V663" i="1"/>
  <c r="W662" i="1"/>
  <c r="X662" i="1" s="1"/>
  <c r="V662" i="1"/>
  <c r="W661" i="1"/>
  <c r="X661" i="1" s="1"/>
  <c r="V661" i="1"/>
  <c r="V660" i="1"/>
  <c r="W660" i="1"/>
  <c r="X660" i="1" s="1"/>
  <c r="W659" i="1"/>
  <c r="X659" i="1" s="1"/>
  <c r="V659" i="1"/>
  <c r="V658" i="1"/>
  <c r="Q651" i="1"/>
  <c r="P651" i="1"/>
  <c r="K651" i="1"/>
  <c r="J651" i="1"/>
  <c r="C651" i="1"/>
  <c r="W649" i="1"/>
  <c r="X649" i="1" s="1"/>
  <c r="V649" i="1"/>
  <c r="W648" i="1"/>
  <c r="X648" i="1" s="1"/>
  <c r="V648" i="1"/>
  <c r="V647" i="1"/>
  <c r="W646" i="1"/>
  <c r="X646" i="1" s="1"/>
  <c r="V646" i="1"/>
  <c r="W645" i="1"/>
  <c r="X645" i="1" s="1"/>
  <c r="V645" i="1"/>
  <c r="V644" i="1"/>
  <c r="V643" i="1"/>
  <c r="W642" i="1"/>
  <c r="X642" i="1" s="1"/>
  <c r="V642" i="1"/>
  <c r="W641" i="1"/>
  <c r="X641" i="1" s="1"/>
  <c r="V641" i="1"/>
  <c r="L651" i="1"/>
  <c r="R635" i="1"/>
  <c r="Q635" i="1"/>
  <c r="Q652" i="1" s="1"/>
  <c r="Q669" i="1" s="1"/>
  <c r="Q686" i="1" s="1"/>
  <c r="Q703" i="1" s="1"/>
  <c r="Q720" i="1" s="1"/>
  <c r="Q737" i="1" s="1"/>
  <c r="Q754" i="1" s="1"/>
  <c r="Q771" i="1" s="1"/>
  <c r="Q788" i="1" s="1"/>
  <c r="Q805" i="1" s="1"/>
  <c r="Q822" i="1" s="1"/>
  <c r="Q839" i="1" s="1"/>
  <c r="Q856" i="1" s="1"/>
  <c r="P635" i="1"/>
  <c r="P652" i="1" s="1"/>
  <c r="P669" i="1" s="1"/>
  <c r="P686" i="1" s="1"/>
  <c r="P703" i="1" s="1"/>
  <c r="P720" i="1" s="1"/>
  <c r="P737" i="1" s="1"/>
  <c r="P754" i="1" s="1"/>
  <c r="P771" i="1" s="1"/>
  <c r="P788" i="1" s="1"/>
  <c r="P805" i="1" s="1"/>
  <c r="P822" i="1" s="1"/>
  <c r="P839" i="1" s="1"/>
  <c r="P856" i="1" s="1"/>
  <c r="K635" i="1"/>
  <c r="K652" i="1" s="1"/>
  <c r="K669" i="1" s="1"/>
  <c r="K686" i="1" s="1"/>
  <c r="K703" i="1" s="1"/>
  <c r="K720" i="1" s="1"/>
  <c r="K737" i="1" s="1"/>
  <c r="K754" i="1" s="1"/>
  <c r="K771" i="1" s="1"/>
  <c r="K788" i="1" s="1"/>
  <c r="K805" i="1" s="1"/>
  <c r="K822" i="1" s="1"/>
  <c r="K839" i="1" s="1"/>
  <c r="K856" i="1" s="1"/>
  <c r="J635" i="1"/>
  <c r="J652" i="1" s="1"/>
  <c r="J669" i="1" s="1"/>
  <c r="J686" i="1" s="1"/>
  <c r="J703" i="1" s="1"/>
  <c r="J720" i="1" s="1"/>
  <c r="J737" i="1" s="1"/>
  <c r="J754" i="1" s="1"/>
  <c r="J771" i="1" s="1"/>
  <c r="J788" i="1" s="1"/>
  <c r="J805" i="1" s="1"/>
  <c r="J822" i="1" s="1"/>
  <c r="J839" i="1" s="1"/>
  <c r="J856" i="1" s="1"/>
  <c r="C635" i="1"/>
  <c r="W633" i="1"/>
  <c r="X633" i="1" s="1"/>
  <c r="V633" i="1"/>
  <c r="V632" i="1"/>
  <c r="W631" i="1"/>
  <c r="X631" i="1" s="1"/>
  <c r="V631" i="1"/>
  <c r="V630" i="1"/>
  <c r="W629" i="1"/>
  <c r="X629" i="1" s="1"/>
  <c r="V629" i="1"/>
  <c r="V628" i="1"/>
  <c r="W627" i="1"/>
  <c r="X627" i="1" s="1"/>
  <c r="V627" i="1"/>
  <c r="W626" i="1"/>
  <c r="X626" i="1" s="1"/>
  <c r="V626" i="1"/>
  <c r="W625" i="1"/>
  <c r="V625" i="1"/>
  <c r="L635" i="1"/>
  <c r="L652" i="1" s="1"/>
  <c r="L669" i="1" s="1"/>
  <c r="L686" i="1" s="1"/>
  <c r="L703" i="1" s="1"/>
  <c r="L720" i="1" s="1"/>
  <c r="L737" i="1" s="1"/>
  <c r="L754" i="1" s="1"/>
  <c r="L771" i="1" s="1"/>
  <c r="L788" i="1" s="1"/>
  <c r="L805" i="1" s="1"/>
  <c r="Q618" i="1"/>
  <c r="P618" i="1"/>
  <c r="K618" i="1"/>
  <c r="J618" i="1"/>
  <c r="C618" i="1"/>
  <c r="V616" i="1"/>
  <c r="W615" i="1"/>
  <c r="X615" i="1" s="1"/>
  <c r="V615" i="1"/>
  <c r="V614" i="1"/>
  <c r="W613" i="1"/>
  <c r="X613" i="1" s="1"/>
  <c r="V613" i="1"/>
  <c r="V612" i="1"/>
  <c r="W611" i="1"/>
  <c r="X611" i="1" s="1"/>
  <c r="V611" i="1"/>
  <c r="W610" i="1"/>
  <c r="X610" i="1" s="1"/>
  <c r="V610" i="1"/>
  <c r="V609" i="1"/>
  <c r="V608" i="1"/>
  <c r="Q601" i="1"/>
  <c r="P601" i="1"/>
  <c r="K601" i="1"/>
  <c r="J601" i="1"/>
  <c r="C601" i="1"/>
  <c r="W599" i="1"/>
  <c r="X599" i="1" s="1"/>
  <c r="V599" i="1"/>
  <c r="W598" i="1"/>
  <c r="X598" i="1" s="1"/>
  <c r="V598" i="1"/>
  <c r="V597" i="1"/>
  <c r="W597" i="1"/>
  <c r="X597" i="1" s="1"/>
  <c r="V596" i="1"/>
  <c r="V595" i="1"/>
  <c r="W594" i="1"/>
  <c r="X594" i="1" s="1"/>
  <c r="V594" i="1"/>
  <c r="W593" i="1"/>
  <c r="X593" i="1" s="1"/>
  <c r="V593" i="1"/>
  <c r="W592" i="1"/>
  <c r="X592" i="1" s="1"/>
  <c r="V592" i="1"/>
  <c r="V591" i="1"/>
  <c r="R584" i="1"/>
  <c r="Q584" i="1"/>
  <c r="P584" i="1"/>
  <c r="K584" i="1"/>
  <c r="J584" i="1"/>
  <c r="C584" i="1"/>
  <c r="W582" i="1"/>
  <c r="X582" i="1" s="1"/>
  <c r="V582" i="1"/>
  <c r="W581" i="1"/>
  <c r="X581" i="1" s="1"/>
  <c r="V581" i="1"/>
  <c r="W580" i="1"/>
  <c r="X580" i="1" s="1"/>
  <c r="V580" i="1"/>
  <c r="V579" i="1"/>
  <c r="W578" i="1"/>
  <c r="X578" i="1" s="1"/>
  <c r="V578" i="1"/>
  <c r="V577" i="1"/>
  <c r="W576" i="1"/>
  <c r="X576" i="1" s="1"/>
  <c r="V576" i="1"/>
  <c r="V575" i="1"/>
  <c r="W574" i="1"/>
  <c r="X574" i="1" s="1"/>
  <c r="V574" i="1"/>
  <c r="Q567" i="1"/>
  <c r="P567" i="1"/>
  <c r="K567" i="1"/>
  <c r="J567" i="1"/>
  <c r="C567" i="1"/>
  <c r="W565" i="1"/>
  <c r="X565" i="1" s="1"/>
  <c r="V565" i="1"/>
  <c r="V564" i="1"/>
  <c r="V563" i="1"/>
  <c r="W562" i="1"/>
  <c r="X562" i="1" s="1"/>
  <c r="V562" i="1"/>
  <c r="W561" i="1"/>
  <c r="X561" i="1" s="1"/>
  <c r="V561" i="1"/>
  <c r="W560" i="1"/>
  <c r="X560" i="1" s="1"/>
  <c r="V560" i="1"/>
  <c r="V559" i="1"/>
  <c r="W558" i="1"/>
  <c r="X558" i="1" s="1"/>
  <c r="V558" i="1"/>
  <c r="W557" i="1"/>
  <c r="V557" i="1"/>
  <c r="Q550" i="1"/>
  <c r="P550" i="1"/>
  <c r="K550" i="1"/>
  <c r="J550" i="1"/>
  <c r="C550" i="1"/>
  <c r="W548" i="1"/>
  <c r="X548" i="1" s="1"/>
  <c r="V548" i="1"/>
  <c r="V547" i="1"/>
  <c r="W546" i="1"/>
  <c r="X546" i="1" s="1"/>
  <c r="V546" i="1"/>
  <c r="W545" i="1"/>
  <c r="X545" i="1" s="1"/>
  <c r="V545" i="1"/>
  <c r="V544" i="1"/>
  <c r="W544" i="1"/>
  <c r="X544" i="1" s="1"/>
  <c r="V543" i="1"/>
  <c r="W543" i="1"/>
  <c r="X543" i="1" s="1"/>
  <c r="W542" i="1"/>
  <c r="X542" i="1" s="1"/>
  <c r="V542" i="1"/>
  <c r="V541" i="1"/>
  <c r="W540" i="1"/>
  <c r="V540" i="1"/>
  <c r="Q533" i="1"/>
  <c r="P533" i="1"/>
  <c r="K533" i="1"/>
  <c r="J533" i="1"/>
  <c r="C533" i="1"/>
  <c r="V531" i="1"/>
  <c r="W530" i="1"/>
  <c r="X530" i="1" s="1"/>
  <c r="V530" i="1"/>
  <c r="W529" i="1"/>
  <c r="X529" i="1" s="1"/>
  <c r="V529" i="1"/>
  <c r="W528" i="1"/>
  <c r="X528" i="1" s="1"/>
  <c r="V528" i="1"/>
  <c r="V527" i="1"/>
  <c r="W526" i="1"/>
  <c r="X526" i="1" s="1"/>
  <c r="V526" i="1"/>
  <c r="V525" i="1"/>
  <c r="L533" i="1"/>
  <c r="W524" i="1"/>
  <c r="X524" i="1" s="1"/>
  <c r="V524" i="1"/>
  <c r="V523" i="1"/>
  <c r="Q516" i="1"/>
  <c r="P516" i="1"/>
  <c r="K516" i="1"/>
  <c r="J516" i="1"/>
  <c r="C516" i="1"/>
  <c r="W514" i="1"/>
  <c r="X514" i="1" s="1"/>
  <c r="V514" i="1"/>
  <c r="W513" i="1"/>
  <c r="X513" i="1" s="1"/>
  <c r="V513" i="1"/>
  <c r="V512" i="1"/>
  <c r="W512" i="1"/>
  <c r="X512" i="1" s="1"/>
  <c r="V511" i="1"/>
  <c r="W511" i="1"/>
  <c r="X511" i="1" s="1"/>
  <c r="W510" i="1"/>
  <c r="X510" i="1" s="1"/>
  <c r="V510" i="1"/>
  <c r="W509" i="1"/>
  <c r="X509" i="1" s="1"/>
  <c r="V509" i="1"/>
  <c r="V508" i="1"/>
  <c r="V507" i="1"/>
  <c r="W506" i="1"/>
  <c r="X506" i="1" s="1"/>
  <c r="V506" i="1"/>
  <c r="Q499" i="1"/>
  <c r="P499" i="1"/>
  <c r="K499" i="1"/>
  <c r="J499" i="1"/>
  <c r="C499" i="1"/>
  <c r="V497" i="1"/>
  <c r="W497" i="1"/>
  <c r="X497" i="1" s="1"/>
  <c r="V496" i="1"/>
  <c r="W496" i="1"/>
  <c r="X496" i="1" s="1"/>
  <c r="L499" i="1"/>
  <c r="V495" i="1"/>
  <c r="W495" i="1"/>
  <c r="X495" i="1" s="1"/>
  <c r="W494" i="1"/>
  <c r="X494" i="1" s="1"/>
  <c r="V494" i="1"/>
  <c r="V493" i="1"/>
  <c r="W492" i="1"/>
  <c r="X492" i="1" s="1"/>
  <c r="V492" i="1"/>
  <c r="V491" i="1"/>
  <c r="W490" i="1"/>
  <c r="X490" i="1" s="1"/>
  <c r="V490" i="1"/>
  <c r="W489" i="1"/>
  <c r="V489" i="1"/>
  <c r="Q482" i="1"/>
  <c r="P482" i="1"/>
  <c r="L482" i="1"/>
  <c r="K482" i="1"/>
  <c r="J482" i="1"/>
  <c r="C482" i="1"/>
  <c r="V480" i="1"/>
  <c r="V479" i="1"/>
  <c r="W478" i="1"/>
  <c r="X478" i="1" s="1"/>
  <c r="V478" i="1"/>
  <c r="W477" i="1"/>
  <c r="X477" i="1" s="1"/>
  <c r="V477" i="1"/>
  <c r="W476" i="1"/>
  <c r="X476" i="1" s="1"/>
  <c r="V476" i="1"/>
  <c r="V475" i="1"/>
  <c r="W475" i="1"/>
  <c r="X475" i="1" s="1"/>
  <c r="W474" i="1"/>
  <c r="X474" i="1" s="1"/>
  <c r="V474" i="1"/>
  <c r="V473" i="1"/>
  <c r="W473" i="1"/>
  <c r="X473" i="1" s="1"/>
  <c r="V472" i="1"/>
  <c r="Q465" i="1"/>
  <c r="P465" i="1"/>
  <c r="K465" i="1"/>
  <c r="J465" i="1"/>
  <c r="C465" i="1"/>
  <c r="W463" i="1"/>
  <c r="X463" i="1" s="1"/>
  <c r="V463" i="1"/>
  <c r="V462" i="1"/>
  <c r="W461" i="1"/>
  <c r="X461" i="1" s="1"/>
  <c r="V461" i="1"/>
  <c r="W460" i="1"/>
  <c r="X460" i="1" s="1"/>
  <c r="V460" i="1"/>
  <c r="W459" i="1"/>
  <c r="X459" i="1" s="1"/>
  <c r="V459" i="1"/>
  <c r="V458" i="1"/>
  <c r="W457" i="1"/>
  <c r="X457" i="1" s="1"/>
  <c r="V457" i="1"/>
  <c r="W456" i="1"/>
  <c r="X456" i="1" s="1"/>
  <c r="V456" i="1"/>
  <c r="W455" i="1"/>
  <c r="V455" i="1"/>
  <c r="R465" i="1"/>
  <c r="Q448" i="1"/>
  <c r="P448" i="1"/>
  <c r="K448" i="1"/>
  <c r="J448" i="1"/>
  <c r="C448" i="1"/>
  <c r="V446" i="1"/>
  <c r="W445" i="1"/>
  <c r="X445" i="1" s="1"/>
  <c r="V445" i="1"/>
  <c r="W444" i="1"/>
  <c r="X444" i="1" s="1"/>
  <c r="V444" i="1"/>
  <c r="W443" i="1"/>
  <c r="X443" i="1" s="1"/>
  <c r="V443" i="1"/>
  <c r="V442" i="1"/>
  <c r="W441" i="1"/>
  <c r="X441" i="1" s="1"/>
  <c r="V441" i="1"/>
  <c r="W440" i="1"/>
  <c r="X440" i="1" s="1"/>
  <c r="V440" i="1"/>
  <c r="W439" i="1"/>
  <c r="X439" i="1" s="1"/>
  <c r="V439" i="1"/>
  <c r="V438" i="1"/>
  <c r="L448" i="1"/>
  <c r="Q431" i="1"/>
  <c r="P431" i="1"/>
  <c r="K431" i="1"/>
  <c r="J431" i="1"/>
  <c r="C431" i="1"/>
  <c r="W429" i="1"/>
  <c r="X429" i="1" s="1"/>
  <c r="V429" i="1"/>
  <c r="W428" i="1"/>
  <c r="X428" i="1" s="1"/>
  <c r="V428" i="1"/>
  <c r="W427" i="1"/>
  <c r="X427" i="1" s="1"/>
  <c r="V427" i="1"/>
  <c r="V426" i="1"/>
  <c r="W425" i="1"/>
  <c r="X425" i="1" s="1"/>
  <c r="V425" i="1"/>
  <c r="W424" i="1"/>
  <c r="X424" i="1" s="1"/>
  <c r="V424" i="1"/>
  <c r="W423" i="1"/>
  <c r="X423" i="1" s="1"/>
  <c r="V423" i="1"/>
  <c r="V422" i="1"/>
  <c r="W421" i="1"/>
  <c r="X421" i="1" s="1"/>
  <c r="V421" i="1"/>
  <c r="L431" i="1"/>
  <c r="Q414" i="1"/>
  <c r="P414" i="1"/>
  <c r="K414" i="1"/>
  <c r="J414" i="1"/>
  <c r="C414" i="1"/>
  <c r="W412" i="1"/>
  <c r="X412" i="1" s="1"/>
  <c r="V412" i="1"/>
  <c r="V411" i="1"/>
  <c r="V410" i="1"/>
  <c r="W409" i="1"/>
  <c r="X409" i="1" s="1"/>
  <c r="V409" i="1"/>
  <c r="W408" i="1"/>
  <c r="X408" i="1" s="1"/>
  <c r="V408" i="1"/>
  <c r="W407" i="1"/>
  <c r="X407" i="1" s="1"/>
  <c r="V407" i="1"/>
  <c r="V406" i="1"/>
  <c r="W405" i="1"/>
  <c r="X405" i="1" s="1"/>
  <c r="V405" i="1"/>
  <c r="W404" i="1"/>
  <c r="X404" i="1" s="1"/>
  <c r="V404" i="1"/>
  <c r="W395" i="1"/>
  <c r="X395" i="1" s="1"/>
  <c r="V395" i="1"/>
  <c r="V394" i="1"/>
  <c r="W394" i="1"/>
  <c r="X394" i="1" s="1"/>
  <c r="W393" i="1"/>
  <c r="X393" i="1" s="1"/>
  <c r="V393" i="1"/>
  <c r="W392" i="1"/>
  <c r="X392" i="1" s="1"/>
  <c r="V392" i="1"/>
  <c r="V391" i="1"/>
  <c r="V390" i="1"/>
  <c r="W390" i="1"/>
  <c r="X390" i="1" s="1"/>
  <c r="W389" i="1"/>
  <c r="X389" i="1" s="1"/>
  <c r="V389" i="1"/>
  <c r="W388" i="1"/>
  <c r="X388" i="1" s="1"/>
  <c r="V388" i="1"/>
  <c r="W387" i="1"/>
  <c r="V387" i="1"/>
  <c r="Q28" i="1"/>
  <c r="F28" i="2" s="1"/>
  <c r="P28" i="1"/>
  <c r="E28" i="2" s="1"/>
  <c r="V360" i="1"/>
  <c r="W360" i="1"/>
  <c r="X360" i="1" s="1"/>
  <c r="V359" i="1"/>
  <c r="W355" i="1"/>
  <c r="X355" i="1" s="1"/>
  <c r="V355" i="1"/>
  <c r="V344" i="1"/>
  <c r="T346" i="1"/>
  <c r="T27" i="1" s="1"/>
  <c r="V354" i="1"/>
  <c r="W354" i="1"/>
  <c r="X354" i="1" s="1"/>
  <c r="V353" i="1"/>
  <c r="W341" i="1"/>
  <c r="X341" i="1" s="1"/>
  <c r="V341" i="1"/>
  <c r="V378" i="1"/>
  <c r="V343" i="1"/>
  <c r="V342" i="1"/>
  <c r="X342" i="1"/>
  <c r="W340" i="1"/>
  <c r="X340" i="1" s="1"/>
  <c r="V340" i="1"/>
  <c r="V338" i="1"/>
  <c r="V326" i="1"/>
  <c r="W326" i="1"/>
  <c r="W327" i="1"/>
  <c r="X327" i="1" s="1"/>
  <c r="V327" i="1"/>
  <c r="V325" i="1"/>
  <c r="V324" i="1"/>
  <c r="W324" i="1"/>
  <c r="X324" i="1" s="1"/>
  <c r="W323" i="1"/>
  <c r="X323" i="1" s="1"/>
  <c r="V323" i="1"/>
  <c r="W322" i="1"/>
  <c r="X322" i="1" s="1"/>
  <c r="V322" i="1"/>
  <c r="V308" i="1"/>
  <c r="V321" i="1"/>
  <c r="W321" i="1"/>
  <c r="X321" i="1" s="1"/>
  <c r="V309" i="1"/>
  <c r="V307" i="1"/>
  <c r="W307" i="1"/>
  <c r="X307" i="1" s="1"/>
  <c r="W306" i="1"/>
  <c r="V306" i="1"/>
  <c r="W377" i="1"/>
  <c r="X377" i="1" s="1"/>
  <c r="V377" i="1"/>
  <c r="V376" i="1"/>
  <c r="W376" i="1"/>
  <c r="X376" i="1" s="1"/>
  <c r="W289" i="1"/>
  <c r="V289" i="1"/>
  <c r="V292" i="1"/>
  <c r="W292" i="1"/>
  <c r="X292" i="1" s="1"/>
  <c r="W291" i="1"/>
  <c r="X291" i="1" s="1"/>
  <c r="V291" i="1"/>
  <c r="W290" i="1"/>
  <c r="X290" i="1" s="1"/>
  <c r="V290" i="1"/>
  <c r="V288" i="1"/>
  <c r="V287" i="1"/>
  <c r="W287" i="1"/>
  <c r="X287" i="1" s="1"/>
  <c r="W286" i="1"/>
  <c r="X286" i="1" s="1"/>
  <c r="V286" i="1"/>
  <c r="W284" i="1"/>
  <c r="V284" i="1"/>
  <c r="V285" i="1"/>
  <c r="V275" i="1"/>
  <c r="W274" i="1"/>
  <c r="X274" i="1" s="1"/>
  <c r="V274" i="1"/>
  <c r="W273" i="1"/>
  <c r="X273" i="1" s="1"/>
  <c r="V273" i="1"/>
  <c r="V272" i="1"/>
  <c r="V271" i="1"/>
  <c r="W271" i="1"/>
  <c r="X271" i="1" s="1"/>
  <c r="W270" i="1"/>
  <c r="X270" i="1" s="1"/>
  <c r="V270" i="1"/>
  <c r="W269" i="1"/>
  <c r="X269" i="1" s="1"/>
  <c r="V269" i="1"/>
  <c r="V268" i="1"/>
  <c r="V267" i="1"/>
  <c r="W267" i="1"/>
  <c r="W258" i="1"/>
  <c r="X258" i="1" s="1"/>
  <c r="V258" i="1"/>
  <c r="V257" i="1"/>
  <c r="V256" i="1"/>
  <c r="W256" i="1"/>
  <c r="X256" i="1" s="1"/>
  <c r="W253" i="1"/>
  <c r="X253" i="1" s="1"/>
  <c r="V253" i="1"/>
  <c r="V252" i="1"/>
  <c r="W252" i="1"/>
  <c r="X252" i="1" s="1"/>
  <c r="V251" i="1"/>
  <c r="V375" i="1"/>
  <c r="W375" i="1"/>
  <c r="X375" i="1" s="1"/>
  <c r="W250" i="1"/>
  <c r="V250" i="1"/>
  <c r="V241" i="1"/>
  <c r="V240" i="1"/>
  <c r="V239" i="1"/>
  <c r="V238" i="1"/>
  <c r="W237" i="1"/>
  <c r="X237" i="1" s="1"/>
  <c r="V237" i="1"/>
  <c r="V236" i="1"/>
  <c r="V235" i="1"/>
  <c r="W235" i="1"/>
  <c r="X235" i="1" s="1"/>
  <c r="W234" i="1"/>
  <c r="X234" i="1" s="1"/>
  <c r="V234" i="1"/>
  <c r="W233" i="1"/>
  <c r="V233" i="1"/>
  <c r="V224" i="1"/>
  <c r="V223" i="1"/>
  <c r="V222" i="1"/>
  <c r="V374" i="1"/>
  <c r="V221" i="1"/>
  <c r="V217" i="1"/>
  <c r="V216" i="1"/>
  <c r="V373" i="1"/>
  <c r="V372" i="1"/>
  <c r="V207" i="1"/>
  <c r="V206" i="1"/>
  <c r="V205" i="1"/>
  <c r="V204" i="1"/>
  <c r="V201" i="1"/>
  <c r="V371" i="1"/>
  <c r="V200" i="1"/>
  <c r="V370" i="1"/>
  <c r="V199" i="1"/>
  <c r="V190" i="1"/>
  <c r="V189" i="1"/>
  <c r="V188" i="1"/>
  <c r="V187" i="1"/>
  <c r="V186" i="1"/>
  <c r="V185" i="1"/>
  <c r="V184" i="1"/>
  <c r="V183" i="1"/>
  <c r="V182" i="1"/>
  <c r="V173" i="1"/>
  <c r="V172" i="1"/>
  <c r="V171" i="1"/>
  <c r="V170" i="1"/>
  <c r="V169" i="1"/>
  <c r="V168" i="1"/>
  <c r="V167" i="1"/>
  <c r="V156" i="1"/>
  <c r="V155" i="1"/>
  <c r="W134" i="1"/>
  <c r="X134" i="1" s="1"/>
  <c r="V134" i="1"/>
  <c r="W139" i="1"/>
  <c r="X139" i="1" s="1"/>
  <c r="V139" i="1"/>
  <c r="V149" i="1"/>
  <c r="W138" i="1"/>
  <c r="X138" i="1" s="1"/>
  <c r="V138" i="1"/>
  <c r="V137" i="1"/>
  <c r="V135" i="1"/>
  <c r="W136" i="1"/>
  <c r="V136" i="1"/>
  <c r="W133" i="1"/>
  <c r="X133" i="1" s="1"/>
  <c r="V133" i="1"/>
  <c r="V132" i="1"/>
  <c r="W131" i="1"/>
  <c r="V131" i="1"/>
  <c r="W117" i="1"/>
  <c r="X117" i="1" s="1"/>
  <c r="W154" i="1"/>
  <c r="X154" i="1" s="1"/>
  <c r="W116" i="1"/>
  <c r="X116" i="1" s="1"/>
  <c r="W114" i="1"/>
  <c r="W105" i="1"/>
  <c r="W104" i="1"/>
  <c r="X104" i="1" s="1"/>
  <c r="V104" i="1"/>
  <c r="V103" i="1"/>
  <c r="W102" i="1"/>
  <c r="X102" i="1" s="1"/>
  <c r="V102" i="1"/>
  <c r="V101" i="1"/>
  <c r="V100" i="1"/>
  <c r="V99" i="1"/>
  <c r="V87" i="1"/>
  <c r="V88" i="1"/>
  <c r="V86" i="1"/>
  <c r="W84" i="1"/>
  <c r="X84" i="1" s="1"/>
  <c r="V84" i="1"/>
  <c r="W83" i="1"/>
  <c r="V83" i="1"/>
  <c r="V85" i="1"/>
  <c r="V82" i="1"/>
  <c r="V70" i="1"/>
  <c r="W69" i="1"/>
  <c r="X69" i="1" s="1"/>
  <c r="V69" i="1"/>
  <c r="V68" i="1"/>
  <c r="V67" i="1"/>
  <c r="V66" i="1"/>
  <c r="V65" i="1"/>
  <c r="V64" i="1"/>
  <c r="W63" i="1"/>
  <c r="V63" i="1"/>
  <c r="P57" i="1"/>
  <c r="J57" i="1"/>
  <c r="P56" i="1"/>
  <c r="P10" i="1" s="1"/>
  <c r="J56" i="1"/>
  <c r="C56" i="1"/>
  <c r="C74" i="1" s="1"/>
  <c r="W53" i="1"/>
  <c r="X53" i="1" s="1"/>
  <c r="R57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X114" i="1" l="1"/>
  <c r="W124" i="1"/>
  <c r="X216" i="1"/>
  <c r="S294" i="1"/>
  <c r="S24" i="1" s="1"/>
  <c r="E10" i="2"/>
  <c r="T363" i="1"/>
  <c r="T28" i="1" s="1"/>
  <c r="X306" i="1"/>
  <c r="X284" i="1"/>
  <c r="L380" i="1"/>
  <c r="O29" i="1" s="1"/>
  <c r="D29" i="2" s="1"/>
  <c r="T380" i="1"/>
  <c r="T29" i="1" s="1"/>
  <c r="I29" i="2" s="1"/>
  <c r="W165" i="1"/>
  <c r="L175" i="1"/>
  <c r="S192" i="1"/>
  <c r="T175" i="1"/>
  <c r="L158" i="1"/>
  <c r="X148" i="1"/>
  <c r="T158" i="1"/>
  <c r="S141" i="1"/>
  <c r="P74" i="1"/>
  <c r="P91" i="1" s="1"/>
  <c r="P108" i="1" s="1"/>
  <c r="P125" i="1" s="1"/>
  <c r="K74" i="1"/>
  <c r="K91" i="1" s="1"/>
  <c r="K108" i="1" s="1"/>
  <c r="K125" i="1" s="1"/>
  <c r="J74" i="1"/>
  <c r="J91" i="1" s="1"/>
  <c r="J108" i="1" s="1"/>
  <c r="J125" i="1" s="1"/>
  <c r="R74" i="1"/>
  <c r="R91" i="1" s="1"/>
  <c r="R108" i="1" s="1"/>
  <c r="R125" i="1" s="1"/>
  <c r="T107" i="1"/>
  <c r="X97" i="1"/>
  <c r="S277" i="1"/>
  <c r="S23" i="1" s="1"/>
  <c r="X80" i="1"/>
  <c r="T90" i="1"/>
  <c r="X63" i="1"/>
  <c r="N13" i="1"/>
  <c r="C13" i="2"/>
  <c r="N21" i="1"/>
  <c r="C21" i="2"/>
  <c r="N17" i="1"/>
  <c r="C17" i="2"/>
  <c r="N25" i="1"/>
  <c r="C25" i="2"/>
  <c r="N10" i="1"/>
  <c r="C10" i="2"/>
  <c r="N14" i="1"/>
  <c r="C14" i="2"/>
  <c r="N18" i="1"/>
  <c r="C18" i="2"/>
  <c r="N22" i="1"/>
  <c r="C22" i="2"/>
  <c r="N26" i="1"/>
  <c r="C26" i="2"/>
  <c r="S260" i="1"/>
  <c r="S22" i="1" s="1"/>
  <c r="N11" i="1"/>
  <c r="C11" i="2"/>
  <c r="N15" i="1"/>
  <c r="C15" i="2"/>
  <c r="N19" i="1"/>
  <c r="C19" i="2"/>
  <c r="N23" i="1"/>
  <c r="C23" i="2"/>
  <c r="N27" i="1"/>
  <c r="C27" i="2"/>
  <c r="N12" i="1"/>
  <c r="C12" i="2"/>
  <c r="N16" i="1"/>
  <c r="C16" i="2"/>
  <c r="N20" i="1"/>
  <c r="C20" i="2"/>
  <c r="N24" i="1"/>
  <c r="C24" i="2"/>
  <c r="N28" i="1"/>
  <c r="X87" i="1"/>
  <c r="T243" i="1"/>
  <c r="T21" i="1" s="1"/>
  <c r="X289" i="1"/>
  <c r="X326" i="1"/>
  <c r="L226" i="1"/>
  <c r="O20" i="1" s="1"/>
  <c r="T226" i="1"/>
  <c r="T20" i="1" s="1"/>
  <c r="X250" i="1"/>
  <c r="T397" i="1"/>
  <c r="W182" i="1"/>
  <c r="X267" i="1"/>
  <c r="X233" i="1"/>
  <c r="W156" i="1"/>
  <c r="X156" i="1" s="1"/>
  <c r="W849" i="1"/>
  <c r="X849" i="1" s="1"/>
  <c r="W853" i="1"/>
  <c r="X853" i="1" s="1"/>
  <c r="W848" i="1"/>
  <c r="X848" i="1" s="1"/>
  <c r="W847" i="1"/>
  <c r="X847" i="1" s="1"/>
  <c r="W851" i="1"/>
  <c r="X851" i="1" s="1"/>
  <c r="W813" i="1"/>
  <c r="X813" i="1" s="1"/>
  <c r="W817" i="1"/>
  <c r="X817" i="1" s="1"/>
  <c r="W812" i="1"/>
  <c r="X812" i="1" s="1"/>
  <c r="W811" i="1"/>
  <c r="X811" i="1" s="1"/>
  <c r="X821" i="1" s="1"/>
  <c r="W816" i="1"/>
  <c r="X816" i="1" s="1"/>
  <c r="T787" i="1"/>
  <c r="W815" i="1"/>
  <c r="X815" i="1" s="1"/>
  <c r="W829" i="1"/>
  <c r="X829" i="1" s="1"/>
  <c r="W833" i="1"/>
  <c r="X833" i="1" s="1"/>
  <c r="W828" i="1"/>
  <c r="X828" i="1" s="1"/>
  <c r="X838" i="1" s="1"/>
  <c r="W832" i="1"/>
  <c r="X832" i="1" s="1"/>
  <c r="W836" i="1"/>
  <c r="X836" i="1" s="1"/>
  <c r="W845" i="1"/>
  <c r="X845" i="1" s="1"/>
  <c r="X855" i="1" s="1"/>
  <c r="L57" i="1"/>
  <c r="L74" i="1" s="1"/>
  <c r="L91" i="1" s="1"/>
  <c r="L108" i="1" s="1"/>
  <c r="L125" i="1" s="1"/>
  <c r="X374" i="1"/>
  <c r="X201" i="1"/>
  <c r="X199" i="1"/>
  <c r="X169" i="1"/>
  <c r="X136" i="1"/>
  <c r="X131" i="1"/>
  <c r="X115" i="1"/>
  <c r="X83" i="1"/>
  <c r="X67" i="1"/>
  <c r="T584" i="1"/>
  <c r="S584" i="1" s="1"/>
  <c r="T821" i="1"/>
  <c r="L821" i="1"/>
  <c r="L822" i="1"/>
  <c r="L839" i="1" s="1"/>
  <c r="L856" i="1" s="1"/>
  <c r="T719" i="1"/>
  <c r="T838" i="1"/>
  <c r="W835" i="1"/>
  <c r="X835" i="1" s="1"/>
  <c r="Q57" i="1"/>
  <c r="K56" i="1"/>
  <c r="V46" i="1"/>
  <c r="L56" i="1"/>
  <c r="O10" i="1" s="1"/>
  <c r="Q56" i="1"/>
  <c r="Q10" i="1" s="1"/>
  <c r="T804" i="1"/>
  <c r="T736" i="1"/>
  <c r="T668" i="1"/>
  <c r="C652" i="1"/>
  <c r="C669" i="1" s="1"/>
  <c r="C686" i="1" s="1"/>
  <c r="C703" i="1" s="1"/>
  <c r="C720" i="1" s="1"/>
  <c r="C737" i="1" s="1"/>
  <c r="C754" i="1" s="1"/>
  <c r="C771" i="1" s="1"/>
  <c r="C788" i="1" s="1"/>
  <c r="C805" i="1" s="1"/>
  <c r="C822" i="1" s="1"/>
  <c r="C839" i="1" s="1"/>
  <c r="C856" i="1" s="1"/>
  <c r="T601" i="1"/>
  <c r="T550" i="1"/>
  <c r="T516" i="1"/>
  <c r="T482" i="1"/>
  <c r="T431" i="1"/>
  <c r="T414" i="1"/>
  <c r="R10" i="1"/>
  <c r="W135" i="1"/>
  <c r="X135" i="1" s="1"/>
  <c r="W184" i="1"/>
  <c r="X184" i="1" s="1"/>
  <c r="W372" i="1"/>
  <c r="W338" i="1"/>
  <c r="W410" i="1"/>
  <c r="X410" i="1" s="1"/>
  <c r="R414" i="1"/>
  <c r="X51" i="1"/>
  <c r="T57" i="1"/>
  <c r="W64" i="1"/>
  <c r="W149" i="1"/>
  <c r="X455" i="1"/>
  <c r="W68" i="1"/>
  <c r="X68" i="1" s="1"/>
  <c r="W373" i="1"/>
  <c r="X373" i="1" s="1"/>
  <c r="W251" i="1"/>
  <c r="X251" i="1" s="1"/>
  <c r="W378" i="1"/>
  <c r="X378" i="1" s="1"/>
  <c r="W359" i="1"/>
  <c r="X359" i="1" s="1"/>
  <c r="T448" i="1"/>
  <c r="W85" i="1"/>
  <c r="X85" i="1" s="1"/>
  <c r="W99" i="1"/>
  <c r="X99" i="1" s="1"/>
  <c r="W168" i="1"/>
  <c r="X168" i="1" s="1"/>
  <c r="X173" i="1"/>
  <c r="W204" i="1"/>
  <c r="X204" i="1" s="1"/>
  <c r="W88" i="1"/>
  <c r="X88" i="1" s="1"/>
  <c r="W103" i="1"/>
  <c r="X103" i="1" s="1"/>
  <c r="X105" i="1"/>
  <c r="W172" i="1"/>
  <c r="X172" i="1" s="1"/>
  <c r="X188" i="1"/>
  <c r="W370" i="1"/>
  <c r="W257" i="1"/>
  <c r="X257" i="1" s="1"/>
  <c r="W343" i="1"/>
  <c r="X343" i="1" s="1"/>
  <c r="W344" i="1"/>
  <c r="X344" i="1" s="1"/>
  <c r="W391" i="1"/>
  <c r="X391" i="1" s="1"/>
  <c r="W411" i="1"/>
  <c r="X411" i="1" s="1"/>
  <c r="W446" i="1"/>
  <c r="X446" i="1" s="1"/>
  <c r="T465" i="1"/>
  <c r="L550" i="1"/>
  <c r="W541" i="1"/>
  <c r="X541" i="1" s="1"/>
  <c r="R550" i="1"/>
  <c r="W609" i="1"/>
  <c r="X609" i="1" s="1"/>
  <c r="W309" i="1"/>
  <c r="X309" i="1" s="1"/>
  <c r="O28" i="1"/>
  <c r="D28" i="2" s="1"/>
  <c r="W422" i="1"/>
  <c r="R431" i="1"/>
  <c r="W480" i="1"/>
  <c r="X480" i="1" s="1"/>
  <c r="L618" i="1"/>
  <c r="T618" i="1"/>
  <c r="T635" i="1"/>
  <c r="T652" i="1" s="1"/>
  <c r="T669" i="1" s="1"/>
  <c r="T686" i="1" s="1"/>
  <c r="T703" i="1" s="1"/>
  <c r="T720" i="1" s="1"/>
  <c r="T737" i="1" s="1"/>
  <c r="T754" i="1" s="1"/>
  <c r="T771" i="1" s="1"/>
  <c r="T788" i="1" s="1"/>
  <c r="T805" i="1" s="1"/>
  <c r="T822" i="1" s="1"/>
  <c r="T839" i="1" s="1"/>
  <c r="T856" i="1" s="1"/>
  <c r="W643" i="1"/>
  <c r="R651" i="1"/>
  <c r="R668" i="1"/>
  <c r="W658" i="1"/>
  <c r="X675" i="1"/>
  <c r="W768" i="1"/>
  <c r="X768" i="1" s="1"/>
  <c r="X190" i="1"/>
  <c r="W268" i="1"/>
  <c r="W272" i="1"/>
  <c r="X272" i="1" s="1"/>
  <c r="W285" i="1"/>
  <c r="W288" i="1"/>
  <c r="X288" i="1" s="1"/>
  <c r="W308" i="1"/>
  <c r="X308" i="1" s="1"/>
  <c r="W325" i="1"/>
  <c r="X325" i="1" s="1"/>
  <c r="W426" i="1"/>
  <c r="X426" i="1" s="1"/>
  <c r="R448" i="1"/>
  <c r="W438" i="1"/>
  <c r="W458" i="1"/>
  <c r="X458" i="1" s="1"/>
  <c r="R482" i="1"/>
  <c r="W472" i="1"/>
  <c r="W493" i="1"/>
  <c r="X493" i="1" s="1"/>
  <c r="W563" i="1"/>
  <c r="X563" i="1" s="1"/>
  <c r="R567" i="1"/>
  <c r="W616" i="1"/>
  <c r="X616" i="1" s="1"/>
  <c r="T651" i="1"/>
  <c r="W680" i="1"/>
  <c r="X680" i="1" s="1"/>
  <c r="W694" i="1"/>
  <c r="X694" i="1" s="1"/>
  <c r="W698" i="1"/>
  <c r="X698" i="1" s="1"/>
  <c r="L770" i="1"/>
  <c r="R821" i="1"/>
  <c r="R618" i="1"/>
  <c r="W608" i="1"/>
  <c r="W712" i="1"/>
  <c r="X712" i="1" s="1"/>
  <c r="R719" i="1"/>
  <c r="W205" i="1"/>
  <c r="X205" i="1" s="1"/>
  <c r="W224" i="1"/>
  <c r="W226" i="1" s="1"/>
  <c r="W236" i="1"/>
  <c r="X236" i="1" s="1"/>
  <c r="X387" i="1"/>
  <c r="L414" i="1"/>
  <c r="W406" i="1"/>
  <c r="X406" i="1" s="1"/>
  <c r="W442" i="1"/>
  <c r="X442" i="1" s="1"/>
  <c r="W462" i="1"/>
  <c r="X462" i="1" s="1"/>
  <c r="R499" i="1"/>
  <c r="L516" i="1"/>
  <c r="W507" i="1"/>
  <c r="X507" i="1" s="1"/>
  <c r="R516" i="1"/>
  <c r="L567" i="1"/>
  <c r="W614" i="1"/>
  <c r="X614" i="1" s="1"/>
  <c r="T685" i="1"/>
  <c r="L702" i="1"/>
  <c r="W730" i="1"/>
  <c r="X730" i="1" s="1"/>
  <c r="X743" i="1"/>
  <c r="L838" i="1"/>
  <c r="W830" i="1"/>
  <c r="X830" i="1" s="1"/>
  <c r="R838" i="1"/>
  <c r="W852" i="1"/>
  <c r="X852" i="1" s="1"/>
  <c r="R855" i="1"/>
  <c r="W207" i="1"/>
  <c r="W275" i="1"/>
  <c r="W353" i="1"/>
  <c r="W479" i="1"/>
  <c r="X479" i="1" s="1"/>
  <c r="W525" i="1"/>
  <c r="X525" i="1" s="1"/>
  <c r="W527" i="1"/>
  <c r="X527" i="1" s="1"/>
  <c r="W596" i="1"/>
  <c r="X596" i="1" s="1"/>
  <c r="R652" i="1"/>
  <c r="R669" i="1" s="1"/>
  <c r="R686" i="1" s="1"/>
  <c r="R703" i="1" s="1"/>
  <c r="R720" i="1" s="1"/>
  <c r="R737" i="1" s="1"/>
  <c r="R754" i="1" s="1"/>
  <c r="R771" i="1" s="1"/>
  <c r="R788" i="1" s="1"/>
  <c r="R805" i="1" s="1"/>
  <c r="R822" i="1" s="1"/>
  <c r="R839" i="1" s="1"/>
  <c r="R856" i="1" s="1"/>
  <c r="W693" i="1"/>
  <c r="R702" i="1"/>
  <c r="W715" i="1"/>
  <c r="X715" i="1" s="1"/>
  <c r="W734" i="1"/>
  <c r="X734" i="1" s="1"/>
  <c r="W819" i="1"/>
  <c r="X819" i="1" s="1"/>
  <c r="W834" i="1"/>
  <c r="X834" i="1" s="1"/>
  <c r="X489" i="1"/>
  <c r="W508" i="1"/>
  <c r="X508" i="1" s="1"/>
  <c r="T533" i="1"/>
  <c r="X557" i="1"/>
  <c r="W564" i="1"/>
  <c r="X564" i="1" s="1"/>
  <c r="X584" i="1"/>
  <c r="W577" i="1"/>
  <c r="X577" i="1" s="1"/>
  <c r="W579" i="1"/>
  <c r="X579" i="1" s="1"/>
  <c r="W595" i="1"/>
  <c r="X595" i="1" s="1"/>
  <c r="X625" i="1"/>
  <c r="X635" i="1" s="1"/>
  <c r="W630" i="1"/>
  <c r="X630" i="1" s="1"/>
  <c r="W632" i="1"/>
  <c r="X632" i="1" s="1"/>
  <c r="W644" i="1"/>
  <c r="X644" i="1" s="1"/>
  <c r="W700" i="1"/>
  <c r="X700" i="1" s="1"/>
  <c r="W714" i="1"/>
  <c r="X714" i="1" s="1"/>
  <c r="W796" i="1"/>
  <c r="X796" i="1" s="1"/>
  <c r="W800" i="1"/>
  <c r="X800" i="1" s="1"/>
  <c r="W802" i="1"/>
  <c r="X802" i="1" s="1"/>
  <c r="W818" i="1"/>
  <c r="X818" i="1" s="1"/>
  <c r="T567" i="1"/>
  <c r="W559" i="1"/>
  <c r="X559" i="1" s="1"/>
  <c r="L601" i="1"/>
  <c r="W591" i="1"/>
  <c r="W647" i="1"/>
  <c r="X647" i="1" s="1"/>
  <c r="L685" i="1"/>
  <c r="W676" i="1"/>
  <c r="X676" i="1" s="1"/>
  <c r="W747" i="1"/>
  <c r="X747" i="1" s="1"/>
  <c r="R770" i="1"/>
  <c r="W760" i="1"/>
  <c r="W762" i="1"/>
  <c r="X762" i="1" s="1"/>
  <c r="W778" i="1"/>
  <c r="R787" i="1"/>
  <c r="W783" i="1"/>
  <c r="X783" i="1" s="1"/>
  <c r="L855" i="1"/>
  <c r="W846" i="1"/>
  <c r="X846" i="1" s="1"/>
  <c r="T499" i="1"/>
  <c r="W491" i="1"/>
  <c r="X491" i="1" s="1"/>
  <c r="R533" i="1"/>
  <c r="W523" i="1"/>
  <c r="W531" i="1"/>
  <c r="X531" i="1" s="1"/>
  <c r="X540" i="1"/>
  <c r="W547" i="1"/>
  <c r="X547" i="1" s="1"/>
  <c r="L584" i="1"/>
  <c r="W575" i="1"/>
  <c r="X575" i="1" s="1"/>
  <c r="R601" i="1"/>
  <c r="W612" i="1"/>
  <c r="X612" i="1" s="1"/>
  <c r="W628" i="1"/>
  <c r="X628" i="1" s="1"/>
  <c r="W664" i="1"/>
  <c r="X664" i="1" s="1"/>
  <c r="R685" i="1"/>
  <c r="R736" i="1"/>
  <c r="W726" i="1"/>
  <c r="W731" i="1"/>
  <c r="X731" i="1" s="1"/>
  <c r="T753" i="1"/>
  <c r="S753" i="1" s="1"/>
  <c r="W746" i="1"/>
  <c r="X746" i="1" s="1"/>
  <c r="W750" i="1"/>
  <c r="X750" i="1" s="1"/>
  <c r="T770" i="1"/>
  <c r="W782" i="1"/>
  <c r="X782" i="1" s="1"/>
  <c r="R804" i="1"/>
  <c r="W794" i="1"/>
  <c r="W831" i="1"/>
  <c r="X831" i="1" s="1"/>
  <c r="T855" i="1"/>
  <c r="T702" i="1"/>
  <c r="L719" i="1"/>
  <c r="W710" i="1"/>
  <c r="W766" i="1"/>
  <c r="X766" i="1" s="1"/>
  <c r="W798" i="1"/>
  <c r="X798" i="1" s="1"/>
  <c r="W814" i="1"/>
  <c r="X814" i="1" s="1"/>
  <c r="W850" i="1"/>
  <c r="X850" i="1" s="1"/>
  <c r="X550" i="1" l="1"/>
  <c r="S465" i="1"/>
  <c r="S397" i="1"/>
  <c r="X465" i="1"/>
  <c r="X397" i="1"/>
  <c r="X329" i="1"/>
  <c r="X124" i="1"/>
  <c r="W192" i="1"/>
  <c r="W175" i="1"/>
  <c r="W158" i="1"/>
  <c r="W141" i="1"/>
  <c r="W73" i="1"/>
  <c r="W107" i="1"/>
  <c r="W90" i="1"/>
  <c r="W294" i="1"/>
  <c r="W277" i="1"/>
  <c r="W329" i="1"/>
  <c r="W260" i="1"/>
  <c r="X338" i="1"/>
  <c r="X346" i="1" s="1"/>
  <c r="W346" i="1"/>
  <c r="X370" i="1"/>
  <c r="W380" i="1"/>
  <c r="W363" i="1"/>
  <c r="W243" i="1"/>
  <c r="W312" i="1"/>
  <c r="W209" i="1"/>
  <c r="S158" i="1"/>
  <c r="T16" i="1"/>
  <c r="S124" i="1"/>
  <c r="T14" i="1"/>
  <c r="S90" i="1"/>
  <c r="T12" i="1"/>
  <c r="S107" i="1"/>
  <c r="T13" i="1"/>
  <c r="S226" i="1"/>
  <c r="S20" i="1" s="1"/>
  <c r="S243" i="1"/>
  <c r="S21" i="1" s="1"/>
  <c r="S175" i="1"/>
  <c r="T17" i="1"/>
  <c r="F10" i="2"/>
  <c r="S380" i="1"/>
  <c r="S29" i="1" s="1"/>
  <c r="H29" i="2" s="1"/>
  <c r="G10" i="2"/>
  <c r="D10" i="2"/>
  <c r="X312" i="1"/>
  <c r="S363" i="1"/>
  <c r="X182" i="1"/>
  <c r="X192" i="1" s="1"/>
  <c r="X165" i="1"/>
  <c r="X175" i="1" s="1"/>
  <c r="X141" i="1"/>
  <c r="T74" i="1"/>
  <c r="T91" i="1" s="1"/>
  <c r="T108" i="1" s="1"/>
  <c r="T125" i="1" s="1"/>
  <c r="Q74" i="1"/>
  <c r="Q91" i="1" s="1"/>
  <c r="Q108" i="1" s="1"/>
  <c r="Q125" i="1" s="1"/>
  <c r="X107" i="1"/>
  <c r="X90" i="1"/>
  <c r="X260" i="1"/>
  <c r="I28" i="2"/>
  <c r="W397" i="1"/>
  <c r="W398" i="1" s="1"/>
  <c r="X285" i="1"/>
  <c r="X294" i="1" s="1"/>
  <c r="X372" i="1"/>
  <c r="R13" i="1"/>
  <c r="G13" i="2" s="1"/>
  <c r="W821" i="1"/>
  <c r="W822" i="1" s="1"/>
  <c r="S516" i="1"/>
  <c r="S668" i="1"/>
  <c r="S736" i="1"/>
  <c r="S804" i="1"/>
  <c r="S685" i="1"/>
  <c r="S601" i="1"/>
  <c r="S787" i="1"/>
  <c r="S838" i="1"/>
  <c r="S482" i="1"/>
  <c r="S821" i="1"/>
  <c r="S533" i="1"/>
  <c r="S719" i="1"/>
  <c r="W855" i="1"/>
  <c r="W856" i="1" s="1"/>
  <c r="W838" i="1"/>
  <c r="W839" i="1" s="1"/>
  <c r="S855" i="1"/>
  <c r="W567" i="1"/>
  <c r="W568" i="1" s="1"/>
  <c r="S414" i="1"/>
  <c r="S431" i="1"/>
  <c r="S550" i="1"/>
  <c r="W465" i="1"/>
  <c r="W466" i="1" s="1"/>
  <c r="S770" i="1"/>
  <c r="S635" i="1"/>
  <c r="W550" i="1"/>
  <c r="W551" i="1" s="1"/>
  <c r="W516" i="1"/>
  <c r="W517" i="1" s="1"/>
  <c r="S499" i="1"/>
  <c r="S448" i="1"/>
  <c r="W414" i="1"/>
  <c r="W415" i="1" s="1"/>
  <c r="X794" i="1"/>
  <c r="X804" i="1" s="1"/>
  <c r="W804" i="1"/>
  <c r="W805" i="1" s="1"/>
  <c r="X726" i="1"/>
  <c r="X736" i="1" s="1"/>
  <c r="W736" i="1"/>
  <c r="W737" i="1" s="1"/>
  <c r="X268" i="1"/>
  <c r="W668" i="1"/>
  <c r="W669" i="1" s="1"/>
  <c r="X658" i="1"/>
  <c r="X668" i="1" s="1"/>
  <c r="W56" i="1"/>
  <c r="W57" i="1" s="1"/>
  <c r="X56" i="1"/>
  <c r="W770" i="1"/>
  <c r="W771" i="1" s="1"/>
  <c r="X760" i="1"/>
  <c r="X770" i="1" s="1"/>
  <c r="W584" i="1"/>
  <c r="W585" i="1" s="1"/>
  <c r="X414" i="1"/>
  <c r="X710" i="1"/>
  <c r="X719" i="1" s="1"/>
  <c r="W719" i="1"/>
  <c r="W720" i="1" s="1"/>
  <c r="W533" i="1"/>
  <c r="W534" i="1" s="1"/>
  <c r="X523" i="1"/>
  <c r="X533" i="1" s="1"/>
  <c r="X567" i="1"/>
  <c r="W635" i="1"/>
  <c r="W636" i="1" s="1"/>
  <c r="X275" i="1"/>
  <c r="W618" i="1"/>
  <c r="W619" i="1" s="1"/>
  <c r="X608" i="1"/>
  <c r="X618" i="1" s="1"/>
  <c r="S567" i="1"/>
  <c r="W685" i="1"/>
  <c r="W686" i="1" s="1"/>
  <c r="S651" i="1"/>
  <c r="X243" i="1"/>
  <c r="X693" i="1"/>
  <c r="X702" i="1" s="1"/>
  <c r="W702" i="1"/>
  <c r="W703" i="1" s="1"/>
  <c r="W753" i="1"/>
  <c r="W754" i="1" s="1"/>
  <c r="W448" i="1"/>
  <c r="W449" i="1" s="1"/>
  <c r="X438" i="1"/>
  <c r="X448" i="1" s="1"/>
  <c r="R28" i="1"/>
  <c r="X149" i="1"/>
  <c r="X158" i="1" s="1"/>
  <c r="X64" i="1"/>
  <c r="X73" i="1" s="1"/>
  <c r="X499" i="1"/>
  <c r="X353" i="1"/>
  <c r="X363" i="1" s="1"/>
  <c r="W482" i="1"/>
  <c r="W483" i="1" s="1"/>
  <c r="X472" i="1"/>
  <c r="X482" i="1" s="1"/>
  <c r="X778" i="1"/>
  <c r="X787" i="1" s="1"/>
  <c r="W787" i="1"/>
  <c r="W788" i="1" s="1"/>
  <c r="X591" i="1"/>
  <c r="X601" i="1" s="1"/>
  <c r="W601" i="1"/>
  <c r="W602" i="1" s="1"/>
  <c r="S702" i="1"/>
  <c r="W499" i="1"/>
  <c r="W500" i="1" s="1"/>
  <c r="X207" i="1"/>
  <c r="X209" i="1" s="1"/>
  <c r="X753" i="1"/>
  <c r="X516" i="1"/>
  <c r="X224" i="1"/>
  <c r="S618" i="1"/>
  <c r="X685" i="1"/>
  <c r="X643" i="1"/>
  <c r="X651" i="1" s="1"/>
  <c r="W651" i="1"/>
  <c r="W652" i="1" s="1"/>
  <c r="W431" i="1"/>
  <c r="W432" i="1" s="1"/>
  <c r="X422" i="1"/>
  <c r="X431" i="1" s="1"/>
  <c r="T56" i="1"/>
  <c r="T10" i="1" s="1"/>
  <c r="T40" i="1" l="1"/>
  <c r="S28" i="1"/>
  <c r="H28" i="2" s="1"/>
  <c r="W74" i="1"/>
  <c r="W91" i="1" s="1"/>
  <c r="W108" i="1" s="1"/>
  <c r="X380" i="1"/>
  <c r="X277" i="1"/>
  <c r="X226" i="1"/>
  <c r="P13" i="1"/>
  <c r="E13" i="2" s="1"/>
  <c r="S56" i="1"/>
  <c r="S10" i="1" s="1"/>
  <c r="H10" i="2" s="1"/>
  <c r="W125" i="1" l="1"/>
  <c r="W142" i="1" s="1"/>
  <c r="W159" i="1" s="1"/>
  <c r="W176" i="1" s="1"/>
  <c r="W193" i="1" s="1"/>
  <c r="W210" i="1" s="1"/>
  <c r="W227" i="1" s="1"/>
  <c r="W244" i="1" s="1"/>
  <c r="W261" i="1" s="1"/>
  <c r="W278" i="1" s="1"/>
  <c r="W295" i="1" s="1"/>
  <c r="W313" i="1" s="1"/>
  <c r="W330" i="1" s="1"/>
  <c r="W347" i="1" s="1"/>
  <c r="W364" i="1" s="1"/>
  <c r="W381" i="1" s="1"/>
  <c r="I10" i="2"/>
  <c r="I13" i="2"/>
  <c r="P14" i="1"/>
  <c r="E14" i="2" s="1"/>
  <c r="O13" i="1"/>
  <c r="D13" i="2" s="1"/>
  <c r="Q13" i="1"/>
  <c r="F13" i="2" s="1"/>
  <c r="R14" i="1"/>
  <c r="G14" i="2" s="1"/>
  <c r="S13" i="1"/>
  <c r="H13" i="2" s="1"/>
  <c r="Q14" i="1" l="1"/>
  <c r="F14" i="2" s="1"/>
  <c r="D14" i="2"/>
  <c r="I14" i="2" l="1"/>
  <c r="S14" i="1"/>
  <c r="H14" i="2" s="1"/>
  <c r="P18" i="1" l="1"/>
  <c r="E18" i="2" s="1"/>
  <c r="R18" i="1"/>
  <c r="E19" i="2" l="1"/>
  <c r="Q18" i="1"/>
  <c r="F18" i="2" s="1"/>
  <c r="I18" i="2"/>
  <c r="O18" i="1"/>
  <c r="D18" i="2" s="1"/>
  <c r="S18" i="1"/>
  <c r="H18" i="2" s="1"/>
  <c r="E20" i="2" l="1"/>
  <c r="D19" i="2"/>
  <c r="F19" i="2"/>
  <c r="E21" i="2" l="1"/>
  <c r="D20" i="2"/>
  <c r="I20" i="2"/>
  <c r="F20" i="2"/>
  <c r="H20" i="2"/>
  <c r="I19" i="2"/>
  <c r="H19" i="2"/>
  <c r="E22" i="2" l="1"/>
  <c r="F21" i="2"/>
  <c r="D21" i="2"/>
  <c r="E23" i="2" l="1"/>
  <c r="D22" i="2"/>
  <c r="F22" i="2"/>
  <c r="I22" i="2"/>
  <c r="H22" i="2"/>
  <c r="I21" i="2"/>
  <c r="H21" i="2"/>
  <c r="F23" i="2" l="1"/>
  <c r="D23" i="2"/>
  <c r="I23" i="2" l="1"/>
  <c r="H23" i="2"/>
  <c r="C91" i="1" l="1"/>
  <c r="C108" i="1" l="1"/>
  <c r="C125" i="1" s="1"/>
  <c r="O11" i="1"/>
  <c r="P11" i="1"/>
  <c r="Q11" i="1"/>
  <c r="R11" i="1"/>
  <c r="S73" i="1"/>
  <c r="S11" i="1" s="1"/>
  <c r="H11" i="2" s="1"/>
  <c r="G11" i="2" l="1"/>
  <c r="F11" i="2"/>
  <c r="E11" i="2"/>
  <c r="D11" i="2"/>
  <c r="I11" i="2"/>
  <c r="O12" i="1"/>
  <c r="P12" i="1"/>
  <c r="Q12" i="1"/>
  <c r="F12" i="2" s="1"/>
  <c r="R12" i="1"/>
  <c r="G12" i="2" s="1"/>
  <c r="S12" i="1"/>
  <c r="H12" i="2" s="1"/>
  <c r="C142" i="1"/>
  <c r="C159" i="1" s="1"/>
  <c r="C176" i="1" s="1"/>
  <c r="C193" i="1" s="1"/>
  <c r="J142" i="1"/>
  <c r="J159" i="1" s="1"/>
  <c r="J176" i="1" s="1"/>
  <c r="J193" i="1" s="1"/>
  <c r="K142" i="1"/>
  <c r="K159" i="1" s="1"/>
  <c r="K176" i="1" s="1"/>
  <c r="K193" i="1" s="1"/>
  <c r="L142" i="1"/>
  <c r="L159" i="1" s="1"/>
  <c r="L176" i="1" s="1"/>
  <c r="L193" i="1" s="1"/>
  <c r="P142" i="1"/>
  <c r="P159" i="1" s="1"/>
  <c r="P176" i="1" s="1"/>
  <c r="P193" i="1" s="1"/>
  <c r="Q142" i="1"/>
  <c r="Q159" i="1" s="1"/>
  <c r="Q176" i="1" s="1"/>
  <c r="Q193" i="1" s="1"/>
  <c r="R142" i="1"/>
  <c r="R159" i="1" s="1"/>
  <c r="R176" i="1" s="1"/>
  <c r="R193" i="1" s="1"/>
  <c r="T142" i="1"/>
  <c r="T159" i="1" s="1"/>
  <c r="T176" i="1" s="1"/>
  <c r="T193" i="1" s="1"/>
  <c r="E12" i="2" l="1"/>
  <c r="I12" i="2"/>
  <c r="D12" i="2"/>
  <c r="O15" i="1"/>
  <c r="P15" i="1"/>
  <c r="Q15" i="1"/>
  <c r="R15" i="1"/>
  <c r="S15" i="1"/>
  <c r="H15" i="2" s="1"/>
  <c r="F15" i="2" l="1"/>
  <c r="E15" i="2"/>
  <c r="I15" i="2"/>
  <c r="D15" i="2"/>
  <c r="G15" i="2"/>
  <c r="O16" i="1"/>
  <c r="D16" i="2" s="1"/>
  <c r="P16" i="1"/>
  <c r="Q16" i="1"/>
  <c r="F16" i="2" s="1"/>
  <c r="R16" i="1"/>
  <c r="S16" i="1"/>
  <c r="H16" i="2" s="1"/>
  <c r="C210" i="1"/>
  <c r="C227" i="1" s="1"/>
  <c r="C244" i="1" s="1"/>
  <c r="C261" i="1" s="1"/>
  <c r="C278" i="1" s="1"/>
  <c r="C295" i="1" s="1"/>
  <c r="C313" i="1" s="1"/>
  <c r="C330" i="1" s="1"/>
  <c r="O17" i="1"/>
  <c r="P17" i="1"/>
  <c r="E17" i="2" s="1"/>
  <c r="Q17" i="1"/>
  <c r="S17" i="1"/>
  <c r="H17" i="2" s="1"/>
  <c r="I17" i="2"/>
  <c r="L210" i="1"/>
  <c r="L227" i="1" s="1"/>
  <c r="L244" i="1" s="1"/>
  <c r="L261" i="1" s="1"/>
  <c r="L278" i="1" s="1"/>
  <c r="L295" i="1" s="1"/>
  <c r="L313" i="1" s="1"/>
  <c r="L330" i="1" s="1"/>
  <c r="L347" i="1" s="1"/>
  <c r="P210" i="1"/>
  <c r="P227" i="1" s="1"/>
  <c r="P244" i="1" s="1"/>
  <c r="P261" i="1" s="1"/>
  <c r="P278" i="1" s="1"/>
  <c r="P295" i="1" s="1"/>
  <c r="P313" i="1" s="1"/>
  <c r="P330" i="1" s="1"/>
  <c r="P347" i="1" s="1"/>
  <c r="T210" i="1"/>
  <c r="T227" i="1" s="1"/>
  <c r="T244" i="1" s="1"/>
  <c r="T261" i="1" s="1"/>
  <c r="T278" i="1" s="1"/>
  <c r="T295" i="1" s="1"/>
  <c r="T313" i="1" s="1"/>
  <c r="T330" i="1" s="1"/>
  <c r="T347" i="1" s="1"/>
  <c r="J210" i="1"/>
  <c r="J227" i="1" s="1"/>
  <c r="J244" i="1" s="1"/>
  <c r="J261" i="1" s="1"/>
  <c r="J278" i="1" s="1"/>
  <c r="J295" i="1" s="1"/>
  <c r="J313" i="1" s="1"/>
  <c r="J330" i="1" s="1"/>
  <c r="J347" i="1" s="1"/>
  <c r="J364" i="1" s="1"/>
  <c r="K210" i="1"/>
  <c r="K227" i="1" s="1"/>
  <c r="K244" i="1" s="1"/>
  <c r="K261" i="1" s="1"/>
  <c r="K278" i="1" s="1"/>
  <c r="K295" i="1" s="1"/>
  <c r="K313" i="1" s="1"/>
  <c r="K330" i="1" s="1"/>
  <c r="K347" i="1" s="1"/>
  <c r="R210" i="1"/>
  <c r="R227" i="1" s="1"/>
  <c r="R244" i="1" s="1"/>
  <c r="R261" i="1" s="1"/>
  <c r="R278" i="1" s="1"/>
  <c r="R295" i="1" s="1"/>
  <c r="R313" i="1" s="1"/>
  <c r="R330" i="1" s="1"/>
  <c r="R347" i="1" s="1"/>
  <c r="Q210" i="1"/>
  <c r="Q227" i="1" s="1"/>
  <c r="Q244" i="1" s="1"/>
  <c r="Q261" i="1" s="1"/>
  <c r="Q278" i="1" s="1"/>
  <c r="Q295" i="1" s="1"/>
  <c r="Q313" i="1" s="1"/>
  <c r="Q330" i="1" s="1"/>
  <c r="Q347" i="1" s="1"/>
  <c r="G16" i="2" l="1"/>
  <c r="D17" i="2"/>
  <c r="F17" i="2"/>
  <c r="R17" i="1"/>
  <c r="E16" i="2"/>
  <c r="I16" i="2"/>
  <c r="D24" i="2" l="1"/>
  <c r="E24" i="2"/>
  <c r="H24" i="2"/>
  <c r="I24" i="2"/>
  <c r="D25" i="2"/>
  <c r="E25" i="2"/>
  <c r="I25" i="2"/>
  <c r="S312" i="1"/>
  <c r="S25" i="1" l="1"/>
  <c r="H25" i="2" s="1"/>
  <c r="F25" i="2"/>
  <c r="F24" i="2"/>
  <c r="I26" i="2"/>
  <c r="R26" i="1"/>
  <c r="S329" i="1"/>
  <c r="P26" i="1"/>
  <c r="Q26" i="1"/>
  <c r="E26" i="2" l="1"/>
  <c r="S26" i="1"/>
  <c r="H26" i="2" s="1"/>
  <c r="F26" i="2"/>
  <c r="O26" i="1"/>
  <c r="O27" i="1"/>
  <c r="P27" i="1"/>
  <c r="P40" i="1" s="1"/>
  <c r="Q27" i="1"/>
  <c r="Q40" i="1" s="1"/>
  <c r="R27" i="1"/>
  <c r="R40" i="1" s="1"/>
  <c r="S40" i="1" s="1"/>
  <c r="S346" i="1"/>
  <c r="O40" i="1" l="1"/>
  <c r="S27" i="1"/>
  <c r="H27" i="2" s="1"/>
  <c r="D26" i="2"/>
  <c r="D27" i="2"/>
  <c r="F27" i="2"/>
  <c r="F43" i="2" s="1"/>
  <c r="E27" i="2"/>
  <c r="E43" i="2" s="1"/>
  <c r="I15" i="1"/>
  <c r="I27" i="2"/>
  <c r="I43" i="2" s="1"/>
  <c r="J381" i="1"/>
  <c r="J398" i="1" s="1"/>
  <c r="J415" i="1" s="1"/>
  <c r="J432" i="1" s="1"/>
  <c r="J449" i="1" s="1"/>
  <c r="J466" i="1" s="1"/>
  <c r="J483" i="1" s="1"/>
  <c r="J500" i="1" s="1"/>
  <c r="J517" i="1" s="1"/>
  <c r="J534" i="1" s="1"/>
  <c r="J551" i="1" s="1"/>
  <c r="J568" i="1" s="1"/>
  <c r="J585" i="1" s="1"/>
  <c r="J602" i="1" s="1"/>
  <c r="J619" i="1" s="1"/>
  <c r="J636" i="1" s="1"/>
  <c r="K364" i="1"/>
  <c r="K381" i="1" s="1"/>
  <c r="K398" i="1" s="1"/>
  <c r="K415" i="1" s="1"/>
  <c r="K432" i="1" s="1"/>
  <c r="K449" i="1" s="1"/>
  <c r="K466" i="1" s="1"/>
  <c r="K483" i="1" s="1"/>
  <c r="K500" i="1" s="1"/>
  <c r="K517" i="1" s="1"/>
  <c r="K534" i="1" s="1"/>
  <c r="K551" i="1" s="1"/>
  <c r="K568" i="1" s="1"/>
  <c r="K585" i="1" s="1"/>
  <c r="K602" i="1" s="1"/>
  <c r="K619" i="1" s="1"/>
  <c r="K636" i="1" s="1"/>
  <c r="L364" i="1"/>
  <c r="L381" i="1" s="1"/>
  <c r="L398" i="1" s="1"/>
  <c r="L415" i="1" s="1"/>
  <c r="L432" i="1" s="1"/>
  <c r="L449" i="1" s="1"/>
  <c r="L466" i="1" s="1"/>
  <c r="L483" i="1" s="1"/>
  <c r="L500" i="1" s="1"/>
  <c r="L517" i="1" s="1"/>
  <c r="L534" i="1" s="1"/>
  <c r="L551" i="1" s="1"/>
  <c r="L568" i="1" s="1"/>
  <c r="L585" i="1" s="1"/>
  <c r="L602" i="1" s="1"/>
  <c r="L619" i="1" s="1"/>
  <c r="L636" i="1" s="1"/>
  <c r="P364" i="1"/>
  <c r="P381" i="1" s="1"/>
  <c r="P398" i="1" s="1"/>
  <c r="P415" i="1" s="1"/>
  <c r="P432" i="1" s="1"/>
  <c r="P449" i="1" s="1"/>
  <c r="P466" i="1" s="1"/>
  <c r="P483" i="1" s="1"/>
  <c r="P500" i="1" s="1"/>
  <c r="P517" i="1" s="1"/>
  <c r="P534" i="1" s="1"/>
  <c r="P551" i="1" s="1"/>
  <c r="P568" i="1" s="1"/>
  <c r="P585" i="1" s="1"/>
  <c r="P602" i="1" s="1"/>
  <c r="P619" i="1" s="1"/>
  <c r="P636" i="1" s="1"/>
  <c r="Q364" i="1"/>
  <c r="Q381" i="1" s="1"/>
  <c r="Q398" i="1" s="1"/>
  <c r="Q415" i="1" s="1"/>
  <c r="Q432" i="1" s="1"/>
  <c r="Q449" i="1" s="1"/>
  <c r="Q466" i="1" s="1"/>
  <c r="Q483" i="1" s="1"/>
  <c r="Q500" i="1" s="1"/>
  <c r="Q517" i="1" s="1"/>
  <c r="Q534" i="1" s="1"/>
  <c r="Q551" i="1" s="1"/>
  <c r="Q568" i="1" s="1"/>
  <c r="Q585" i="1" s="1"/>
  <c r="Q602" i="1" s="1"/>
  <c r="Q619" i="1" s="1"/>
  <c r="Q636" i="1" s="1"/>
  <c r="R364" i="1"/>
  <c r="T364" i="1"/>
  <c r="C347" i="1"/>
  <c r="C364" i="1" s="1"/>
  <c r="D43" i="2" l="1"/>
  <c r="T381" i="1"/>
  <c r="T398" i="1" s="1"/>
  <c r="T415" i="1" s="1"/>
  <c r="T432" i="1" s="1"/>
  <c r="T449" i="1" s="1"/>
  <c r="T466" i="1" s="1"/>
  <c r="T483" i="1" s="1"/>
  <c r="T500" i="1" s="1"/>
  <c r="T517" i="1" s="1"/>
  <c r="T534" i="1" s="1"/>
  <c r="T551" i="1" s="1"/>
  <c r="T568" i="1" s="1"/>
  <c r="T585" i="1" s="1"/>
  <c r="T602" i="1" s="1"/>
  <c r="T619" i="1" s="1"/>
  <c r="T636" i="1" s="1"/>
  <c r="R381" i="1"/>
  <c r="R398" i="1" s="1"/>
  <c r="R415" i="1" s="1"/>
  <c r="R432" i="1" s="1"/>
  <c r="R449" i="1" s="1"/>
  <c r="R466" i="1" s="1"/>
  <c r="R483" i="1" s="1"/>
  <c r="R500" i="1" s="1"/>
  <c r="R517" i="1" s="1"/>
  <c r="R534" i="1" s="1"/>
  <c r="R551" i="1" s="1"/>
  <c r="R568" i="1" s="1"/>
  <c r="R585" i="1" s="1"/>
  <c r="R602" i="1" s="1"/>
  <c r="R619" i="1" s="1"/>
  <c r="R636" i="1" s="1"/>
  <c r="C381" i="1"/>
  <c r="C398" i="1" s="1"/>
  <c r="C415" i="1" s="1"/>
  <c r="C432" i="1" s="1"/>
  <c r="C449" i="1" s="1"/>
  <c r="C466" i="1" s="1"/>
  <c r="C483" i="1" s="1"/>
  <c r="C500" i="1" s="1"/>
  <c r="C517" i="1" s="1"/>
  <c r="C534" i="1" s="1"/>
  <c r="I14" i="1"/>
  <c r="H43" i="2"/>
  <c r="C551" i="1" l="1"/>
  <c r="I18" i="1" s="1"/>
  <c r="C568" i="1" l="1"/>
  <c r="C585" i="1" s="1"/>
  <c r="C602" i="1" s="1"/>
  <c r="C619" i="1" s="1"/>
  <c r="C636" i="1" s="1"/>
</calcChain>
</file>

<file path=xl/sharedStrings.xml><?xml version="1.0" encoding="utf-8"?>
<sst xmlns="http://schemas.openxmlformats.org/spreadsheetml/2006/main" count="2087" uniqueCount="188">
  <si>
    <t>ALS INSPECTION CHILE SPA</t>
  </si>
  <si>
    <t xml:space="preserve">           INFORME DE INSPECCION</t>
  </si>
  <si>
    <t>LOTE</t>
  </si>
  <si>
    <t xml:space="preserve">PESO </t>
  </si>
  <si>
    <t>%</t>
  </si>
  <si>
    <t>PESO NETO</t>
  </si>
  <si>
    <t>MS</t>
  </si>
  <si>
    <t>CODELCO</t>
  </si>
  <si>
    <t>NETO ORIGEN (kg)</t>
  </si>
  <si>
    <t>BRUTO (kg)</t>
  </si>
  <si>
    <t>TARA (kg)</t>
  </si>
  <si>
    <t>NETO (kg)</t>
  </si>
  <si>
    <t>HUMEDAD</t>
  </si>
  <si>
    <t>SECO (kg)</t>
  </si>
  <si>
    <t>CLIENTE</t>
  </si>
  <si>
    <t>:</t>
  </si>
  <si>
    <t>CODELCO CHILE</t>
  </si>
  <si>
    <t>MATERIAL</t>
  </si>
  <si>
    <t>PESO NETO HUMEDO RECEPCION A LA FECHA</t>
  </si>
  <si>
    <t>kg HUMEDOS</t>
  </si>
  <si>
    <t>PESO NETO SECO RECEPCION A LA FECHA</t>
  </si>
  <si>
    <t>kg SECOS</t>
  </si>
  <si>
    <t>FECHA RECEPCION</t>
  </si>
  <si>
    <t>LUGAR DE RECEPCION</t>
  </si>
  <si>
    <t>TOTAL DE CAMIONES</t>
  </si>
  <si>
    <t>TOTAL MES</t>
  </si>
  <si>
    <t>Lote</t>
  </si>
  <si>
    <t>INFORMACION ORIGEN</t>
  </si>
  <si>
    <t>RECEPCION</t>
  </si>
  <si>
    <t>Camion</t>
  </si>
  <si>
    <t>DIA</t>
  </si>
  <si>
    <t>HORA INGRESO</t>
  </si>
  <si>
    <t>GUIA DESPACHO</t>
  </si>
  <si>
    <t>PATENTE</t>
  </si>
  <si>
    <t>N°</t>
  </si>
  <si>
    <t>PESO</t>
  </si>
  <si>
    <t>DIF.</t>
  </si>
  <si>
    <t>CAMION</t>
  </si>
  <si>
    <t>CARRO</t>
  </si>
  <si>
    <t>SELLOS</t>
  </si>
  <si>
    <t>BRUTO</t>
  </si>
  <si>
    <t>TARA</t>
  </si>
  <si>
    <t>NETO HUMEDO</t>
  </si>
  <si>
    <t>NETO SECO</t>
  </si>
  <si>
    <t>Humedad</t>
  </si>
  <si>
    <t>KG humedo</t>
  </si>
  <si>
    <t>TOTAL DIA</t>
  </si>
  <si>
    <t>ACUMULADO</t>
  </si>
  <si>
    <t>ENERO 2025/ Lote 32</t>
  </si>
  <si>
    <t>ENERO 2025/ Lote 33</t>
  </si>
  <si>
    <t>ENERO 2025/ Lote 34</t>
  </si>
  <si>
    <t>ENERO 2025/ Lote 35</t>
  </si>
  <si>
    <t>ENERO 2025/ Lote 36</t>
  </si>
  <si>
    <t>ENERO 2025/ Lote 37</t>
  </si>
  <si>
    <t>ENERO 2025/ Lote 38</t>
  </si>
  <si>
    <t>ENERO 2025/ Lote 39</t>
  </si>
  <si>
    <t>ENERO 2025/ Lote 40</t>
  </si>
  <si>
    <t>ENERO 2025/ Lote 41</t>
  </si>
  <si>
    <t>ENERO 2025/ Lote 42</t>
  </si>
  <si>
    <t>ENERO 2025/ Lote 43</t>
  </si>
  <si>
    <t>ENERO 2025/ Lote 44</t>
  </si>
  <si>
    <t>ENERO 2025/ Lote 45</t>
  </si>
  <si>
    <t>ENERO 2025/ Lote 46</t>
  </si>
  <si>
    <t>ENERO 2025/ Lote 47</t>
  </si>
  <si>
    <t>ENERO 2025/ Lote 48</t>
  </si>
  <si>
    <t>REFENCIA CLIENTE</t>
  </si>
  <si>
    <t xml:space="preserve">   </t>
  </si>
  <si>
    <t>PESO NETO ORIGEN (kg)</t>
  </si>
  <si>
    <t>JUNIO 2025/ Lote 31</t>
  </si>
  <si>
    <t>BARQUITO</t>
  </si>
  <si>
    <t xml:space="preserve">CONCENTRADO DE COBRE </t>
  </si>
  <si>
    <t>PESOS RECEPCION BARQUITO</t>
  </si>
  <si>
    <t>SERVICIO DE RECECPCIÓN DE CONCENTRADO CODELCO BARQUITOS - CAROLA</t>
  </si>
  <si>
    <t xml:space="preserve"> </t>
  </si>
  <si>
    <t xml:space="preserve"> 2025/ Lote 29</t>
  </si>
  <si>
    <t>SERVICIO DE RECECPCIÓN DE CONCENTRADO DE COBRE - CAROLA - PUERTO BARQUITO</t>
  </si>
  <si>
    <t xml:space="preserve"> 2025/ Lote 01</t>
  </si>
  <si>
    <t xml:space="preserve"> 2025/ Lote 02</t>
  </si>
  <si>
    <t xml:space="preserve"> 2025/ Lote 03</t>
  </si>
  <si>
    <t xml:space="preserve"> 2025/ Lote 04</t>
  </si>
  <si>
    <t xml:space="preserve"> 2025/ Lote 05</t>
  </si>
  <si>
    <t xml:space="preserve"> 2025/ Lote 06</t>
  </si>
  <si>
    <t xml:space="preserve"> 2025/ Lote 07</t>
  </si>
  <si>
    <t xml:space="preserve"> 2025/ Lote 08</t>
  </si>
  <si>
    <t xml:space="preserve"> 2025/ Lote 09</t>
  </si>
  <si>
    <t xml:space="preserve"> 2025/ Lote 10</t>
  </si>
  <si>
    <t xml:space="preserve"> 2025/ Lote 11</t>
  </si>
  <si>
    <t xml:space="preserve"> 2025/ Lote 12</t>
  </si>
  <si>
    <t xml:space="preserve"> 2025/ Lote 13</t>
  </si>
  <si>
    <t xml:space="preserve"> 2025/ Lote 14</t>
  </si>
  <si>
    <t xml:space="preserve"> 2025/ Lote 15</t>
  </si>
  <si>
    <t xml:space="preserve"> 2025/ Lote 16</t>
  </si>
  <si>
    <t xml:space="preserve"> 2025/ Lote 17</t>
  </si>
  <si>
    <t xml:space="preserve"> 2025/ Lote 18</t>
  </si>
  <si>
    <t xml:space="preserve"> 2025/ Lote 19</t>
  </si>
  <si>
    <t xml:space="preserve"> 2025/ Lote 20</t>
  </si>
  <si>
    <t xml:space="preserve"> 2025/ Lote 21</t>
  </si>
  <si>
    <t xml:space="preserve"> 2025/ Lote 30</t>
  </si>
  <si>
    <t xml:space="preserve"> 2025/ Lote 28</t>
  </si>
  <si>
    <t xml:space="preserve"> 2025/ Lote 27</t>
  </si>
  <si>
    <t xml:space="preserve"> 2025/ Lote 26</t>
  </si>
  <si>
    <t xml:space="preserve"> 2025/ Lote 25</t>
  </si>
  <si>
    <t xml:space="preserve"> 2025/ Lote 24</t>
  </si>
  <si>
    <t xml:space="preserve"> 2025/ Lote 23</t>
  </si>
  <si>
    <t xml:space="preserve"> 2025/ Lote 22</t>
  </si>
  <si>
    <t>LPKD54</t>
  </si>
  <si>
    <t>GRGH84</t>
  </si>
  <si>
    <t>PSHF42</t>
  </si>
  <si>
    <t>HXDR20</t>
  </si>
  <si>
    <t>TKXJ26</t>
  </si>
  <si>
    <t>PXCV75</t>
  </si>
  <si>
    <t>SVBK17</t>
  </si>
  <si>
    <t>JP2808</t>
  </si>
  <si>
    <t>SKZG31</t>
  </si>
  <si>
    <t>JWPK57</t>
  </si>
  <si>
    <t>SLHR36</t>
  </si>
  <si>
    <t>KDGW58</t>
  </si>
  <si>
    <t>SVPZ41</t>
  </si>
  <si>
    <t>PXBV96</t>
  </si>
  <si>
    <t>SVPZ39</t>
  </si>
  <si>
    <t>PWZK83</t>
  </si>
  <si>
    <t>TLWW61</t>
  </si>
  <si>
    <t>PXFG67</t>
  </si>
  <si>
    <t>LVXJ49</t>
  </si>
  <si>
    <t>GRCZ50</t>
  </si>
  <si>
    <t>RWSC95</t>
  </si>
  <si>
    <t>KYPP42</t>
  </si>
  <si>
    <t>JZSK36</t>
  </si>
  <si>
    <t>KYPJ46</t>
  </si>
  <si>
    <t>RRSP41</t>
  </si>
  <si>
    <t>HXFT69</t>
  </si>
  <si>
    <t>JWPK47</t>
  </si>
  <si>
    <t>TGTW86</t>
  </si>
  <si>
    <t>JL9594</t>
  </si>
  <si>
    <t>VBYR82</t>
  </si>
  <si>
    <t>JN1614</t>
  </si>
  <si>
    <t>RWSC94</t>
  </si>
  <si>
    <t>KYPP44</t>
  </si>
  <si>
    <t>SKZG37</t>
  </si>
  <si>
    <t>JJ5149</t>
  </si>
  <si>
    <t>PRJX46</t>
  </si>
  <si>
    <t>GRCP40</t>
  </si>
  <si>
    <t>SKZG46</t>
  </si>
  <si>
    <t>JJ5153</t>
  </si>
  <si>
    <t>PFSG22</t>
  </si>
  <si>
    <t>JN9111</t>
  </si>
  <si>
    <t>SKZG51</t>
  </si>
  <si>
    <t>PWWV47</t>
  </si>
  <si>
    <t>RYGY19</t>
  </si>
  <si>
    <t>JG7849</t>
  </si>
  <si>
    <t>PKFW26</t>
  </si>
  <si>
    <t>JN1740</t>
  </si>
  <si>
    <t>LZPX85</t>
  </si>
  <si>
    <t>PXCV47</t>
  </si>
  <si>
    <t>RYCV59</t>
  </si>
  <si>
    <t>PWVF65</t>
  </si>
  <si>
    <t>VKFL61</t>
  </si>
  <si>
    <t>KYPJ42</t>
  </si>
  <si>
    <t>VKFL76</t>
  </si>
  <si>
    <t>PWVD80</t>
  </si>
  <si>
    <t>JWPK31</t>
  </si>
  <si>
    <t>SKZG39</t>
  </si>
  <si>
    <t>PXHB14</t>
  </si>
  <si>
    <t>TLWW53</t>
  </si>
  <si>
    <t>PWZL42</t>
  </si>
  <si>
    <t>PWW47</t>
  </si>
  <si>
    <t>19.01.2026</t>
  </si>
  <si>
    <t>SYGG92</t>
  </si>
  <si>
    <t>GRJD17</t>
  </si>
  <si>
    <t>20.01.2026</t>
  </si>
  <si>
    <t>21.01.2026</t>
  </si>
  <si>
    <t>22.01.2026</t>
  </si>
  <si>
    <t>PSKZ38</t>
  </si>
  <si>
    <t>PWSB48</t>
  </si>
  <si>
    <t>VHTH25</t>
  </si>
  <si>
    <t>JP4609</t>
  </si>
  <si>
    <t>PFSP58</t>
  </si>
  <si>
    <t>KYPZ37</t>
  </si>
  <si>
    <t>VHTD98</t>
  </si>
  <si>
    <t>JP1411</t>
  </si>
  <si>
    <t>PFSG36</t>
  </si>
  <si>
    <t>JWPJ63</t>
  </si>
  <si>
    <t>VHTD99</t>
  </si>
  <si>
    <t>JP3505</t>
  </si>
  <si>
    <t>RECEPCION CAMIONES - ENERO  2026 - BQT-2601-0013 - CL6T254</t>
  </si>
  <si>
    <t>ENERO  2026</t>
  </si>
  <si>
    <t>CL6T254</t>
  </si>
  <si>
    <t xml:space="preserve"> CODELCO - CAROLA - BARQUITO - BQT-2601-0013 - CL6T254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</si>
</sst>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43" formatCode="_ * #,##0.00_ ;_ * \-#,##0.00_ ;_ * &quot;-&quot;??_ ;_ @_ "/>
    <numFmt numFmtId="164" formatCode="0.000"/>
    <numFmt numFmtId="165" formatCode="_ * #,##0.00_ ;_ * \-#,##0.00_ ;_ * &quot;-&quot;_ ;_ @_ "/>
  </numFmts>
  <fonts count="3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b/>
      <sz val="18"/>
      <color rgb="FF000000"/>
      <name val="Calibri"/>
      <family val="2"/>
    </font>
    <font>
      <sz val="10"/>
      <color rgb="FF000000"/>
      <name val="Helvetica Neue"/>
    </font>
    <font>
      <b/>
      <sz val="16"/>
      <color rgb="FF000000"/>
      <name val="Calibri"/>
      <family val="2"/>
    </font>
    <font>
      <b/>
      <sz val="18"/>
      <color rgb="FFFFFFFF"/>
      <name val="Calibri"/>
      <family val="2"/>
    </font>
    <font>
      <sz val="10"/>
      <name val="Helvetica Neue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name val="Arial"/>
      <family val="2"/>
    </font>
    <font>
      <b/>
      <sz val="8"/>
      <name val="Aptos Narrow"/>
      <family val="2"/>
      <scheme val="minor"/>
    </font>
    <font>
      <b/>
      <sz val="10"/>
      <name val="Aptos Display"/>
      <family val="2"/>
      <scheme val="major"/>
    </font>
    <font>
      <sz val="10"/>
      <color rgb="FFFFFFFF"/>
      <name val="Calibri"/>
      <family val="2"/>
    </font>
    <font>
      <sz val="10"/>
      <color theme="1"/>
      <name val="Aptos Narrow"/>
      <family val="2"/>
      <scheme val="minor"/>
    </font>
    <font>
      <sz val="10"/>
      <color theme="1"/>
      <name val="Calibri"/>
      <family val="2"/>
    </font>
    <font>
      <sz val="11"/>
      <name val="Aptos Narrow"/>
      <family val="2"/>
      <scheme val="minor"/>
    </font>
    <font>
      <sz val="10"/>
      <color rgb="FFFFFFFF"/>
      <name val="Arial"/>
      <family val="2"/>
    </font>
    <font>
      <sz val="10"/>
      <color rgb="FF0070C0"/>
      <name val="Calibri"/>
      <family val="2"/>
    </font>
    <font>
      <sz val="16"/>
      <color rgb="FF000000"/>
      <name val="Calibri"/>
      <family val="2"/>
    </font>
    <font>
      <sz val="10"/>
      <color rgb="FF0070C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0"/>
      <name val="Helvetica Neue"/>
    </font>
    <font>
      <sz val="10"/>
      <color theme="0"/>
      <name val="Calibri"/>
      <family val="2"/>
    </font>
    <font>
      <sz val="10"/>
      <color theme="1"/>
      <name val="Arial"/>
      <family val="2"/>
    </font>
    <font>
      <sz val="8"/>
      <name val="Aptos Narrow"/>
      <family val="2"/>
      <scheme val="minor"/>
    </font>
    <font>
      <b/>
      <sz val="10"/>
      <color rgb="FF000000"/>
      <name val="Calibri"/>
      <family val="2"/>
    </font>
    <font>
      <b/>
      <sz val="12"/>
      <color rgb="FFFFFFFF"/>
      <name val="Calibri"/>
      <family val="2"/>
    </font>
    <font>
      <b/>
      <sz val="10"/>
      <name val="Aptos Narrow"/>
      <family val="2"/>
      <scheme val="minor"/>
    </font>
    <font>
      <sz val="14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3" tint="0.39997558519241921"/>
        <bgColor rgb="FF00206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theme="3" tint="0.39997558519241921"/>
        <bgColor rgb="FF0070C0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rgb="FFFFFF00"/>
        <bgColor rgb="FFFFFF00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rgb="FF000000"/>
      </bottom>
      <diagonal/>
    </border>
    <border>
      <left/>
      <right/>
      <top style="thin">
        <color indexed="64"/>
      </top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84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2" fontId="2" fillId="0" borderId="0" xfId="0" applyNumberFormat="1" applyFont="1" applyAlignment="1">
      <alignment wrapText="1"/>
    </xf>
    <xf numFmtId="2" fontId="3" fillId="0" borderId="0" xfId="0" applyNumberFormat="1" applyFont="1" applyAlignment="1">
      <alignment wrapText="1"/>
    </xf>
    <xf numFmtId="0" fontId="5" fillId="0" borderId="0" xfId="0" applyFont="1"/>
    <xf numFmtId="2" fontId="6" fillId="0" borderId="0" xfId="0" applyNumberFormat="1" applyFont="1" applyAlignment="1">
      <alignment wrapText="1"/>
    </xf>
    <xf numFmtId="0" fontId="8" fillId="0" borderId="0" xfId="0" applyFont="1"/>
    <xf numFmtId="0" fontId="9" fillId="0" borderId="0" xfId="0" applyFont="1"/>
    <xf numFmtId="0" fontId="10" fillId="3" borderId="0" xfId="0" applyFont="1" applyFill="1" applyProtection="1"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1" fillId="3" borderId="0" xfId="0" applyFont="1" applyFill="1"/>
    <xf numFmtId="0" fontId="12" fillId="3" borderId="0" xfId="0" applyFont="1" applyFill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/>
      <protection locked="0"/>
    </xf>
    <xf numFmtId="164" fontId="13" fillId="0" borderId="2" xfId="0" applyNumberFormat="1" applyFont="1" applyBorder="1" applyAlignment="1" applyProtection="1">
      <alignment horizontal="center"/>
      <protection locked="0"/>
    </xf>
    <xf numFmtId="0" fontId="12" fillId="3" borderId="0" xfId="0" applyFont="1" applyFill="1" applyProtection="1">
      <protection locked="0"/>
    </xf>
    <xf numFmtId="0" fontId="11" fillId="3" borderId="8" xfId="0" applyFont="1" applyFill="1" applyBorder="1" applyAlignment="1">
      <alignment horizontal="center"/>
    </xf>
    <xf numFmtId="1" fontId="11" fillId="3" borderId="9" xfId="0" applyNumberFormat="1" applyFont="1" applyFill="1" applyBorder="1" applyAlignment="1">
      <alignment horizontal="center"/>
    </xf>
    <xf numFmtId="3" fontId="11" fillId="3" borderId="9" xfId="0" applyNumberFormat="1" applyFont="1" applyFill="1" applyBorder="1" applyAlignment="1">
      <alignment horizontal="center"/>
    </xf>
    <xf numFmtId="3" fontId="11" fillId="4" borderId="9" xfId="0" applyNumberFormat="1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0" xfId="0" applyFont="1" applyFill="1"/>
    <xf numFmtId="0" fontId="11" fillId="3" borderId="11" xfId="0" applyFont="1" applyFill="1" applyBorder="1" applyAlignment="1">
      <alignment horizontal="center"/>
    </xf>
    <xf numFmtId="3" fontId="11" fillId="3" borderId="12" xfId="0" applyNumberFormat="1" applyFont="1" applyFill="1" applyBorder="1" applyAlignment="1">
      <alignment horizontal="center"/>
    </xf>
    <xf numFmtId="3" fontId="11" fillId="3" borderId="13" xfId="0" applyNumberFormat="1" applyFont="1" applyFill="1" applyBorder="1" applyAlignment="1">
      <alignment horizontal="center"/>
    </xf>
    <xf numFmtId="0" fontId="12" fillId="0" borderId="0" xfId="0" applyFont="1"/>
    <xf numFmtId="3" fontId="12" fillId="3" borderId="0" xfId="0" applyNumberFormat="1" applyFont="1" applyFill="1" applyAlignment="1">
      <alignment horizontal="center"/>
    </xf>
    <xf numFmtId="0" fontId="14" fillId="5" borderId="0" xfId="0" applyFont="1" applyFill="1" applyAlignment="1" applyProtection="1">
      <alignment horizontal="left"/>
      <protection locked="0"/>
    </xf>
    <xf numFmtId="0" fontId="15" fillId="0" borderId="0" xfId="0" applyFont="1" applyAlignment="1">
      <alignment horizontal="center" wrapText="1"/>
    </xf>
    <xf numFmtId="4" fontId="15" fillId="0" borderId="0" xfId="0" applyNumberFormat="1" applyFont="1" applyAlignment="1">
      <alignment wrapText="1"/>
    </xf>
    <xf numFmtId="4" fontId="15" fillId="0" borderId="0" xfId="0" applyNumberFormat="1" applyFont="1" applyAlignment="1">
      <alignment horizontal="center" wrapText="1"/>
    </xf>
    <xf numFmtId="49" fontId="12" fillId="3" borderId="0" xfId="1" applyNumberFormat="1" applyFont="1" applyFill="1" applyBorder="1" applyProtection="1">
      <protection locked="0"/>
    </xf>
    <xf numFmtId="16" fontId="10" fillId="3" borderId="0" xfId="0" applyNumberFormat="1" applyFont="1" applyFill="1" applyProtection="1">
      <protection locked="0"/>
    </xf>
    <xf numFmtId="0" fontId="10" fillId="0" borderId="0" xfId="0" applyFont="1" applyProtection="1">
      <protection locked="0"/>
    </xf>
    <xf numFmtId="1" fontId="12" fillId="0" borderId="7" xfId="0" applyNumberFormat="1" applyFont="1" applyBorder="1" applyAlignment="1">
      <alignment horizontal="center"/>
    </xf>
    <xf numFmtId="1" fontId="10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1" fontId="11" fillId="3" borderId="12" xfId="0" applyNumberFormat="1" applyFont="1" applyFill="1" applyBorder="1" applyAlignment="1">
      <alignment horizontal="center"/>
    </xf>
    <xf numFmtId="41" fontId="11" fillId="0" borderId="0" xfId="2" applyFont="1" applyFill="1" applyBorder="1" applyAlignment="1">
      <alignment wrapText="1"/>
    </xf>
    <xf numFmtId="41" fontId="11" fillId="0" borderId="0" xfId="2" applyFont="1" applyFill="1" applyBorder="1" applyAlignment="1">
      <alignment horizontal="center" wrapText="1"/>
    </xf>
    <xf numFmtId="41" fontId="8" fillId="0" borderId="0" xfId="2" applyFont="1" applyFill="1" applyBorder="1" applyAlignment="1"/>
    <xf numFmtId="41" fontId="9" fillId="0" borderId="0" xfId="2" applyFont="1" applyFill="1" applyBorder="1" applyAlignment="1"/>
    <xf numFmtId="41" fontId="18" fillId="0" borderId="0" xfId="2" applyFont="1"/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2" fillId="7" borderId="23" xfId="0" applyFont="1" applyFill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 wrapText="1"/>
    </xf>
    <xf numFmtId="0" fontId="20" fillId="7" borderId="32" xfId="0" applyFont="1" applyFill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0" fontId="15" fillId="8" borderId="32" xfId="0" applyFont="1" applyFill="1" applyBorder="1" applyAlignment="1">
      <alignment horizontal="center" vertical="center" wrapText="1"/>
    </xf>
    <xf numFmtId="0" fontId="15" fillId="8" borderId="33" xfId="0" applyFont="1" applyFill="1" applyBorder="1" applyAlignment="1">
      <alignment horizontal="center" vertical="center" wrapText="1"/>
    </xf>
    <xf numFmtId="0" fontId="15" fillId="9" borderId="34" xfId="0" applyFont="1" applyFill="1" applyBorder="1" applyAlignment="1">
      <alignment horizontal="center" wrapText="1"/>
    </xf>
    <xf numFmtId="0" fontId="9" fillId="6" borderId="8" xfId="0" applyFont="1" applyFill="1" applyBorder="1" applyAlignment="1">
      <alignment horizontal="center"/>
    </xf>
    <xf numFmtId="20" fontId="9" fillId="6" borderId="9" xfId="0" applyNumberFormat="1" applyFont="1" applyFill="1" applyBorder="1" applyAlignment="1">
      <alignment horizontal="center"/>
    </xf>
    <xf numFmtId="0" fontId="9" fillId="6" borderId="9" xfId="0" applyFont="1" applyFill="1" applyBorder="1" applyAlignment="1">
      <alignment horizontal="center"/>
    </xf>
    <xf numFmtId="41" fontId="9" fillId="6" borderId="9" xfId="2" applyFont="1" applyFill="1" applyBorder="1" applyAlignment="1">
      <alignment horizontal="center"/>
    </xf>
    <xf numFmtId="2" fontId="9" fillId="6" borderId="9" xfId="0" applyNumberFormat="1" applyFont="1" applyFill="1" applyBorder="1" applyAlignment="1">
      <alignment horizontal="center"/>
    </xf>
    <xf numFmtId="3" fontId="9" fillId="6" borderId="10" xfId="0" applyNumberFormat="1" applyFont="1" applyFill="1" applyBorder="1" applyAlignment="1">
      <alignment horizontal="center"/>
    </xf>
    <xf numFmtId="4" fontId="2" fillId="6" borderId="34" xfId="0" applyNumberFormat="1" applyFont="1" applyFill="1" applyBorder="1" applyAlignment="1">
      <alignment wrapText="1"/>
    </xf>
    <xf numFmtId="0" fontId="0" fillId="6" borderId="0" xfId="0" applyFill="1"/>
    <xf numFmtId="0" fontId="9" fillId="6" borderId="11" xfId="0" applyFont="1" applyFill="1" applyBorder="1" applyAlignment="1">
      <alignment horizontal="center"/>
    </xf>
    <xf numFmtId="14" fontId="9" fillId="6" borderId="12" xfId="0" applyNumberFormat="1" applyFont="1" applyFill="1" applyBorder="1" applyAlignment="1">
      <alignment horizontal="center"/>
    </xf>
    <xf numFmtId="20" fontId="9" fillId="6" borderId="12" xfId="0" applyNumberFormat="1" applyFont="1" applyFill="1" applyBorder="1" applyAlignment="1">
      <alignment horizontal="center"/>
    </xf>
    <xf numFmtId="0" fontId="9" fillId="6" borderId="12" xfId="0" applyFont="1" applyFill="1" applyBorder="1" applyAlignment="1">
      <alignment horizontal="center"/>
    </xf>
    <xf numFmtId="41" fontId="9" fillId="6" borderId="12" xfId="2" applyFont="1" applyFill="1" applyBorder="1" applyAlignment="1">
      <alignment horizontal="center"/>
    </xf>
    <xf numFmtId="2" fontId="9" fillId="6" borderId="12" xfId="0" applyNumberFormat="1" applyFont="1" applyFill="1" applyBorder="1" applyAlignment="1">
      <alignment horizontal="center"/>
    </xf>
    <xf numFmtId="3" fontId="9" fillId="6" borderId="13" xfId="0" applyNumberFormat="1" applyFont="1" applyFill="1" applyBorder="1" applyAlignment="1">
      <alignment horizontal="center"/>
    </xf>
    <xf numFmtId="20" fontId="9" fillId="6" borderId="36" xfId="0" applyNumberFormat="1" applyFont="1" applyFill="1" applyBorder="1" applyAlignment="1">
      <alignment horizontal="center"/>
    </xf>
    <xf numFmtId="0" fontId="9" fillId="6" borderId="36" xfId="0" applyFont="1" applyFill="1" applyBorder="1" applyAlignment="1">
      <alignment horizontal="center"/>
    </xf>
    <xf numFmtId="41" fontId="9" fillId="6" borderId="36" xfId="2" applyFont="1" applyFill="1" applyBorder="1" applyAlignment="1">
      <alignment horizontal="center"/>
    </xf>
    <xf numFmtId="2" fontId="9" fillId="6" borderId="36" xfId="0" applyNumberFormat="1" applyFont="1" applyFill="1" applyBorder="1" applyAlignment="1">
      <alignment horizontal="center"/>
    </xf>
    <xf numFmtId="3" fontId="9" fillId="6" borderId="37" xfId="0" applyNumberFormat="1" applyFont="1" applyFill="1" applyBorder="1" applyAlignment="1">
      <alignment horizontal="center"/>
    </xf>
    <xf numFmtId="41" fontId="2" fillId="0" borderId="0" xfId="2" applyFont="1" applyFill="1" applyBorder="1" applyAlignment="1">
      <alignment wrapText="1"/>
    </xf>
    <xf numFmtId="4" fontId="2" fillId="0" borderId="0" xfId="0" applyNumberFormat="1" applyFont="1" applyAlignment="1">
      <alignment wrapText="1"/>
    </xf>
    <xf numFmtId="1" fontId="23" fillId="8" borderId="12" xfId="0" applyNumberFormat="1" applyFont="1" applyFill="1" applyBorder="1" applyAlignment="1">
      <alignment horizontal="center" wrapText="1"/>
    </xf>
    <xf numFmtId="0" fontId="17" fillId="0" borderId="0" xfId="0" applyFont="1" applyAlignment="1">
      <alignment wrapText="1"/>
    </xf>
    <xf numFmtId="0" fontId="17" fillId="0" borderId="0" xfId="0" applyFont="1" applyAlignment="1">
      <alignment horizontal="center" wrapText="1"/>
    </xf>
    <xf numFmtId="41" fontId="23" fillId="8" borderId="41" xfId="2" applyFont="1" applyFill="1" applyBorder="1" applyAlignment="1">
      <alignment wrapText="1"/>
    </xf>
    <xf numFmtId="1" fontId="24" fillId="0" borderId="0" xfId="0" applyNumberFormat="1" applyFont="1" applyAlignment="1">
      <alignment wrapText="1"/>
    </xf>
    <xf numFmtId="2" fontId="9" fillId="11" borderId="7" xfId="0" applyNumberFormat="1" applyFont="1" applyFill="1" applyBorder="1" applyAlignment="1">
      <alignment horizontal="center"/>
    </xf>
    <xf numFmtId="3" fontId="23" fillId="8" borderId="41" xfId="0" applyNumberFormat="1" applyFont="1" applyFill="1" applyBorder="1" applyAlignment="1">
      <alignment wrapText="1"/>
    </xf>
    <xf numFmtId="2" fontId="17" fillId="0" borderId="0" xfId="0" applyNumberFormat="1" applyFont="1" applyAlignment="1">
      <alignment wrapText="1"/>
    </xf>
    <xf numFmtId="2" fontId="26" fillId="9" borderId="41" xfId="0" applyNumberFormat="1" applyFont="1" applyFill="1" applyBorder="1" applyAlignment="1">
      <alignment wrapText="1"/>
    </xf>
    <xf numFmtId="1" fontId="23" fillId="12" borderId="0" xfId="0" applyNumberFormat="1" applyFont="1" applyFill="1" applyAlignment="1">
      <alignment horizontal="center" wrapText="1"/>
    </xf>
    <xf numFmtId="2" fontId="17" fillId="13" borderId="41" xfId="0" applyNumberFormat="1" applyFont="1" applyFill="1" applyBorder="1" applyAlignment="1">
      <alignment wrapText="1"/>
    </xf>
    <xf numFmtId="10" fontId="2" fillId="6" borderId="34" xfId="3" applyNumberFormat="1" applyFont="1" applyFill="1" applyBorder="1" applyAlignment="1">
      <alignment wrapText="1"/>
    </xf>
    <xf numFmtId="1" fontId="23" fillId="0" borderId="0" xfId="0" applyNumberFormat="1" applyFont="1" applyAlignment="1">
      <alignment horizontal="center" wrapText="1"/>
    </xf>
    <xf numFmtId="2" fontId="24" fillId="0" borderId="0" xfId="0" applyNumberFormat="1" applyFont="1" applyAlignment="1">
      <alignment horizontal="center" wrapText="1"/>
    </xf>
    <xf numFmtId="0" fontId="25" fillId="0" borderId="0" xfId="0" applyFont="1"/>
    <xf numFmtId="41" fontId="23" fillId="0" borderId="0" xfId="2" applyFont="1" applyFill="1" applyBorder="1" applyAlignment="1">
      <alignment wrapText="1"/>
    </xf>
    <xf numFmtId="2" fontId="9" fillId="0" borderId="0" xfId="0" applyNumberFormat="1" applyFont="1" applyAlignment="1">
      <alignment horizontal="center"/>
    </xf>
    <xf numFmtId="3" fontId="23" fillId="0" borderId="0" xfId="0" applyNumberFormat="1" applyFont="1" applyAlignment="1">
      <alignment wrapText="1"/>
    </xf>
    <xf numFmtId="2" fontId="26" fillId="0" borderId="0" xfId="0" applyNumberFormat="1" applyFont="1" applyAlignment="1">
      <alignment wrapText="1"/>
    </xf>
    <xf numFmtId="0" fontId="21" fillId="0" borderId="0" xfId="0" applyFont="1" applyAlignment="1">
      <alignment vertical="center" textRotation="90"/>
    </xf>
    <xf numFmtId="0" fontId="9" fillId="6" borderId="0" xfId="0" applyFont="1" applyFill="1" applyAlignment="1">
      <alignment horizontal="center"/>
    </xf>
    <xf numFmtId="14" fontId="9" fillId="6" borderId="0" xfId="0" applyNumberFormat="1" applyFont="1" applyFill="1" applyAlignment="1">
      <alignment horizontal="center"/>
    </xf>
    <xf numFmtId="20" fontId="9" fillId="6" borderId="0" xfId="0" applyNumberFormat="1" applyFont="1" applyFill="1" applyAlignment="1">
      <alignment horizontal="center"/>
    </xf>
    <xf numFmtId="41" fontId="9" fillId="6" borderId="0" xfId="2" applyFont="1" applyFill="1" applyBorder="1" applyAlignment="1">
      <alignment horizontal="center"/>
    </xf>
    <xf numFmtId="2" fontId="1" fillId="6" borderId="0" xfId="0" applyNumberFormat="1" applyFont="1" applyFill="1" applyAlignment="1">
      <alignment vertical="center" wrapText="1"/>
    </xf>
    <xf numFmtId="3" fontId="9" fillId="6" borderId="0" xfId="0" applyNumberFormat="1" applyFont="1" applyFill="1" applyAlignment="1">
      <alignment horizontal="center"/>
    </xf>
    <xf numFmtId="4" fontId="2" fillId="6" borderId="0" xfId="0" applyNumberFormat="1" applyFont="1" applyFill="1" applyAlignment="1">
      <alignment wrapText="1"/>
    </xf>
    <xf numFmtId="10" fontId="2" fillId="6" borderId="0" xfId="3" applyNumberFormat="1" applyFont="1" applyFill="1" applyBorder="1" applyAlignment="1">
      <alignment wrapText="1"/>
    </xf>
    <xf numFmtId="0" fontId="0" fillId="0" borderId="0" xfId="0" applyAlignment="1">
      <alignment horizontal="center"/>
    </xf>
    <xf numFmtId="0" fontId="27" fillId="0" borderId="0" xfId="0" applyFont="1"/>
    <xf numFmtId="0" fontId="16" fillId="0" borderId="0" xfId="0" applyFont="1"/>
    <xf numFmtId="0" fontId="11" fillId="3" borderId="0" xfId="0" applyFont="1" applyFill="1" applyAlignment="1" applyProtection="1">
      <alignment horizontal="center"/>
      <protection locked="0"/>
    </xf>
    <xf numFmtId="164" fontId="13" fillId="0" borderId="29" xfId="0" applyNumberFormat="1" applyFont="1" applyBorder="1" applyAlignment="1" applyProtection="1">
      <alignment horizontal="center"/>
      <protection locked="0"/>
    </xf>
    <xf numFmtId="164" fontId="13" fillId="0" borderId="47" xfId="0" applyNumberFormat="1" applyFont="1" applyBorder="1" applyAlignment="1" applyProtection="1">
      <alignment horizontal="center"/>
      <protection locked="0"/>
    </xf>
    <xf numFmtId="0" fontId="13" fillId="0" borderId="29" xfId="0" applyFont="1" applyBorder="1" applyAlignment="1" applyProtection="1">
      <alignment horizontal="center"/>
      <protection locked="0"/>
    </xf>
    <xf numFmtId="0" fontId="13" fillId="0" borderId="48" xfId="0" applyFont="1" applyBorder="1" applyAlignment="1" applyProtection="1">
      <alignment horizontal="center"/>
      <protection locked="0"/>
    </xf>
    <xf numFmtId="164" fontId="13" fillId="0" borderId="1" xfId="0" applyNumberFormat="1" applyFon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/>
      <protection locked="0"/>
    </xf>
    <xf numFmtId="3" fontId="11" fillId="3" borderId="12" xfId="0" applyNumberFormat="1" applyFont="1" applyFill="1" applyBorder="1" applyAlignment="1">
      <alignment horizontal="center" vertical="top"/>
    </xf>
    <xf numFmtId="3" fontId="11" fillId="4" borderId="12" xfId="0" applyNumberFormat="1" applyFont="1" applyFill="1" applyBorder="1" applyAlignment="1">
      <alignment horizontal="center" vertical="top"/>
    </xf>
    <xf numFmtId="0" fontId="17" fillId="6" borderId="11" xfId="0" applyFont="1" applyFill="1" applyBorder="1" applyAlignment="1">
      <alignment horizontal="center" wrapText="1"/>
    </xf>
    <xf numFmtId="41" fontId="10" fillId="0" borderId="36" xfId="2" applyFont="1" applyFill="1" applyBorder="1" applyAlignment="1">
      <alignment horizontal="center"/>
    </xf>
    <xf numFmtId="165" fontId="10" fillId="0" borderId="36" xfId="2" applyNumberFormat="1" applyFont="1" applyFill="1" applyBorder="1" applyAlignment="1">
      <alignment horizontal="center"/>
    </xf>
    <xf numFmtId="14" fontId="9" fillId="6" borderId="9" xfId="0" applyNumberFormat="1" applyFont="1" applyFill="1" applyBorder="1" applyAlignment="1">
      <alignment horizontal="center"/>
    </xf>
    <xf numFmtId="0" fontId="9" fillId="6" borderId="14" xfId="0" applyFont="1" applyFill="1" applyBorder="1" applyAlignment="1">
      <alignment horizontal="center"/>
    </xf>
    <xf numFmtId="14" fontId="9" fillId="6" borderId="36" xfId="0" applyNumberFormat="1" applyFont="1" applyFill="1" applyBorder="1" applyAlignment="1">
      <alignment horizontal="center"/>
    </xf>
    <xf numFmtId="0" fontId="9" fillId="6" borderId="49" xfId="0" applyFont="1" applyFill="1" applyBorder="1" applyAlignment="1">
      <alignment horizontal="center"/>
    </xf>
    <xf numFmtId="41" fontId="9" fillId="6" borderId="49" xfId="2" applyFont="1" applyFill="1" applyBorder="1" applyAlignment="1">
      <alignment horizontal="center"/>
    </xf>
    <xf numFmtId="0" fontId="23" fillId="0" borderId="0" xfId="0" applyFont="1"/>
    <xf numFmtId="2" fontId="11" fillId="3" borderId="9" xfId="0" applyNumberFormat="1" applyFont="1" applyFill="1" applyBorder="1" applyAlignment="1">
      <alignment horizontal="center"/>
    </xf>
    <xf numFmtId="2" fontId="11" fillId="3" borderId="12" xfId="0" applyNumberFormat="1" applyFont="1" applyFill="1" applyBorder="1" applyAlignment="1">
      <alignment horizontal="center"/>
    </xf>
    <xf numFmtId="41" fontId="23" fillId="8" borderId="38" xfId="2" applyFont="1" applyFill="1" applyBorder="1" applyAlignment="1">
      <alignment wrapText="1"/>
    </xf>
    <xf numFmtId="3" fontId="23" fillId="8" borderId="40" xfId="0" applyNumberFormat="1" applyFont="1" applyFill="1" applyBorder="1" applyAlignment="1">
      <alignment wrapText="1"/>
    </xf>
    <xf numFmtId="2" fontId="9" fillId="11" borderId="12" xfId="0" applyNumberFormat="1" applyFont="1" applyFill="1" applyBorder="1" applyAlignment="1">
      <alignment horizontal="center"/>
    </xf>
    <xf numFmtId="3" fontId="23" fillId="3" borderId="0" xfId="0" applyNumberFormat="1" applyFont="1" applyFill="1" applyAlignment="1">
      <alignment horizontal="center"/>
    </xf>
    <xf numFmtId="0" fontId="2" fillId="0" borderId="50" xfId="0" applyFont="1" applyBorder="1" applyAlignment="1">
      <alignment wrapText="1"/>
    </xf>
    <xf numFmtId="0" fontId="2" fillId="0" borderId="51" xfId="0" applyFont="1" applyBorder="1" applyAlignment="1">
      <alignment wrapText="1"/>
    </xf>
    <xf numFmtId="2" fontId="2" fillId="0" borderId="51" xfId="0" applyNumberFormat="1" applyFont="1" applyBorder="1" applyAlignment="1">
      <alignment wrapText="1"/>
    </xf>
    <xf numFmtId="2" fontId="2" fillId="0" borderId="52" xfId="0" applyNumberFormat="1" applyFont="1" applyBorder="1" applyAlignment="1">
      <alignment wrapText="1"/>
    </xf>
    <xf numFmtId="0" fontId="2" fillId="0" borderId="53" xfId="0" applyFont="1" applyBorder="1" applyAlignment="1">
      <alignment wrapText="1"/>
    </xf>
    <xf numFmtId="0" fontId="0" fillId="0" borderId="54" xfId="0" applyBorder="1"/>
    <xf numFmtId="0" fontId="8" fillId="0" borderId="53" xfId="0" applyFont="1" applyBorder="1"/>
    <xf numFmtId="0" fontId="8" fillId="0" borderId="54" xfId="0" applyFont="1" applyBorder="1"/>
    <xf numFmtId="0" fontId="0" fillId="0" borderId="53" xfId="0" applyBorder="1"/>
    <xf numFmtId="0" fontId="31" fillId="0" borderId="9" xfId="0" applyFont="1" applyBorder="1" applyAlignment="1" applyProtection="1">
      <alignment horizontal="center"/>
      <protection locked="0"/>
    </xf>
    <xf numFmtId="0" fontId="31" fillId="0" borderId="10" xfId="0" applyFont="1" applyBorder="1" applyAlignment="1" applyProtection="1">
      <alignment horizontal="center"/>
      <protection locked="0"/>
    </xf>
    <xf numFmtId="0" fontId="31" fillId="0" borderId="12" xfId="0" applyFont="1" applyBorder="1" applyAlignment="1" applyProtection="1">
      <alignment horizontal="center"/>
      <protection locked="0"/>
    </xf>
    <xf numFmtId="164" fontId="31" fillId="0" borderId="12" xfId="0" applyNumberFormat="1" applyFont="1" applyBorder="1" applyAlignment="1" applyProtection="1">
      <alignment horizontal="center"/>
      <protection locked="0"/>
    </xf>
    <xf numFmtId="0" fontId="31" fillId="0" borderId="13" xfId="0" applyFont="1" applyBorder="1" applyAlignment="1" applyProtection="1">
      <alignment horizontal="center"/>
      <protection locked="0"/>
    </xf>
    <xf numFmtId="1" fontId="11" fillId="3" borderId="11" xfId="0" applyNumberFormat="1" applyFont="1" applyFill="1" applyBorder="1" applyAlignment="1">
      <alignment horizontal="center"/>
    </xf>
    <xf numFmtId="4" fontId="11" fillId="3" borderId="12" xfId="0" applyNumberFormat="1" applyFont="1" applyFill="1" applyBorder="1" applyAlignment="1">
      <alignment horizontal="center"/>
    </xf>
    <xf numFmtId="0" fontId="15" fillId="0" borderId="53" xfId="0" applyFont="1" applyBorder="1" applyAlignment="1">
      <alignment horizontal="center" wrapText="1"/>
    </xf>
    <xf numFmtId="0" fontId="15" fillId="0" borderId="54" xfId="0" applyFont="1" applyBorder="1" applyAlignment="1">
      <alignment horizontal="center" wrapText="1"/>
    </xf>
    <xf numFmtId="41" fontId="8" fillId="0" borderId="53" xfId="2" applyFont="1" applyFill="1" applyBorder="1" applyAlignment="1"/>
    <xf numFmtId="41" fontId="10" fillId="0" borderId="7" xfId="2" applyFont="1" applyFill="1" applyBorder="1" applyAlignment="1">
      <alignment horizontal="center"/>
    </xf>
    <xf numFmtId="165" fontId="10" fillId="0" borderId="7" xfId="2" applyNumberFormat="1" applyFont="1" applyFill="1" applyBorder="1" applyAlignment="1">
      <alignment horizontal="center"/>
    </xf>
    <xf numFmtId="41" fontId="11" fillId="0" borderId="54" xfId="2" applyFont="1" applyFill="1" applyBorder="1" applyAlignment="1">
      <alignment horizontal="center" wrapText="1"/>
    </xf>
    <xf numFmtId="0" fontId="15" fillId="0" borderId="55" xfId="0" applyFont="1" applyBorder="1" applyAlignment="1">
      <alignment horizontal="center" wrapText="1"/>
    </xf>
    <xf numFmtId="0" fontId="15" fillId="0" borderId="56" xfId="0" applyFont="1" applyBorder="1" applyAlignment="1">
      <alignment horizontal="center" wrapText="1"/>
    </xf>
    <xf numFmtId="0" fontId="15" fillId="0" borderId="57" xfId="0" applyFont="1" applyBorder="1" applyAlignment="1">
      <alignment horizontal="center" wrapText="1"/>
    </xf>
    <xf numFmtId="41" fontId="17" fillId="0" borderId="0" xfId="0" applyNumberFormat="1" applyFont="1" applyAlignment="1">
      <alignment horizontal="center" wrapText="1"/>
    </xf>
    <xf numFmtId="3" fontId="11" fillId="4" borderId="12" xfId="0" applyNumberFormat="1" applyFont="1" applyFill="1" applyBorder="1" applyAlignment="1">
      <alignment horizontal="center"/>
    </xf>
    <xf numFmtId="41" fontId="2" fillId="0" borderId="0" xfId="4" applyFont="1" applyAlignment="1">
      <alignment wrapText="1"/>
    </xf>
    <xf numFmtId="41" fontId="8" fillId="0" borderId="0" xfId="4" applyFont="1"/>
    <xf numFmtId="41" fontId="15" fillId="0" borderId="0" xfId="4" applyFont="1" applyAlignment="1">
      <alignment horizontal="center" wrapText="1"/>
    </xf>
    <xf numFmtId="41" fontId="11" fillId="0" borderId="0" xfId="4" applyFont="1" applyFill="1" applyBorder="1" applyAlignment="1">
      <alignment horizontal="center" wrapText="1"/>
    </xf>
    <xf numFmtId="41" fontId="17" fillId="0" borderId="0" xfId="4" applyFont="1" applyAlignment="1">
      <alignment horizontal="center" wrapText="1"/>
    </xf>
    <xf numFmtId="41" fontId="2" fillId="0" borderId="0" xfId="4" applyFont="1" applyAlignment="1">
      <alignment horizontal="center" wrapText="1"/>
    </xf>
    <xf numFmtId="41" fontId="2" fillId="6" borderId="0" xfId="4" applyFont="1" applyFill="1" applyAlignment="1">
      <alignment horizontal="center" wrapText="1"/>
    </xf>
    <xf numFmtId="41" fontId="17" fillId="0" borderId="0" xfId="4" applyFont="1" applyAlignment="1">
      <alignment wrapText="1"/>
    </xf>
    <xf numFmtId="41" fontId="2" fillId="0" borderId="0" xfId="4" applyFont="1" applyFill="1" applyAlignment="1">
      <alignment horizontal="center" wrapText="1"/>
    </xf>
    <xf numFmtId="41" fontId="0" fillId="0" borderId="0" xfId="4" applyFont="1"/>
    <xf numFmtId="41" fontId="24" fillId="0" borderId="0" xfId="4" applyFont="1" applyAlignment="1">
      <alignment wrapText="1"/>
    </xf>
    <xf numFmtId="0" fontId="21" fillId="0" borderId="1" xfId="0" applyFont="1" applyBorder="1" applyAlignment="1">
      <alignment vertical="center" textRotation="90"/>
    </xf>
    <xf numFmtId="0" fontId="21" fillId="0" borderId="29" xfId="0" applyFont="1" applyBorder="1" applyAlignment="1">
      <alignment vertical="center" textRotation="90"/>
    </xf>
    <xf numFmtId="0" fontId="21" fillId="0" borderId="6" xfId="0" applyFont="1" applyBorder="1" applyAlignment="1">
      <alignment vertical="center" textRotation="90"/>
    </xf>
    <xf numFmtId="4" fontId="2" fillId="0" borderId="34" xfId="0" applyNumberFormat="1" applyFont="1" applyBorder="1" applyAlignment="1">
      <alignment wrapText="1"/>
    </xf>
    <xf numFmtId="3" fontId="11" fillId="4" borderId="10" xfId="0" applyNumberFormat="1" applyFont="1" applyFill="1" applyBorder="1" applyAlignment="1">
      <alignment horizontal="center"/>
    </xf>
    <xf numFmtId="3" fontId="11" fillId="4" borderId="13" xfId="0" applyNumberFormat="1" applyFont="1" applyFill="1" applyBorder="1" applyAlignment="1">
      <alignment horizontal="center"/>
    </xf>
    <xf numFmtId="2" fontId="9" fillId="11" borderId="1" xfId="0" applyNumberFormat="1" applyFont="1" applyFill="1" applyBorder="1" applyAlignment="1">
      <alignment horizontal="center"/>
    </xf>
    <xf numFmtId="0" fontId="15" fillId="9" borderId="61" xfId="0" applyFont="1" applyFill="1" applyBorder="1" applyAlignment="1">
      <alignment horizontal="center" wrapText="1"/>
    </xf>
    <xf numFmtId="0" fontId="15" fillId="9" borderId="62" xfId="0" applyFont="1" applyFill="1" applyBorder="1" applyAlignment="1">
      <alignment horizontal="center" wrapText="1"/>
    </xf>
    <xf numFmtId="4" fontId="2" fillId="6" borderId="61" xfId="0" applyNumberFormat="1" applyFont="1" applyFill="1" applyBorder="1" applyAlignment="1">
      <alignment wrapText="1"/>
    </xf>
    <xf numFmtId="10" fontId="2" fillId="6" borderId="62" xfId="3" applyNumberFormat="1" applyFont="1" applyFill="1" applyBorder="1" applyAlignment="1">
      <alignment wrapText="1"/>
    </xf>
    <xf numFmtId="4" fontId="2" fillId="6" borderId="63" xfId="0" applyNumberFormat="1" applyFont="1" applyFill="1" applyBorder="1" applyAlignment="1">
      <alignment wrapText="1"/>
    </xf>
    <xf numFmtId="4" fontId="2" fillId="6" borderId="64" xfId="0" applyNumberFormat="1" applyFont="1" applyFill="1" applyBorder="1" applyAlignment="1">
      <alignment wrapText="1"/>
    </xf>
    <xf numFmtId="10" fontId="2" fillId="6" borderId="65" xfId="3" applyNumberFormat="1" applyFont="1" applyFill="1" applyBorder="1" applyAlignment="1">
      <alignment wrapText="1"/>
    </xf>
    <xf numFmtId="164" fontId="2" fillId="6" borderId="62" xfId="3" applyNumberFormat="1" applyFont="1" applyFill="1" applyBorder="1" applyAlignment="1">
      <alignment wrapText="1"/>
    </xf>
    <xf numFmtId="164" fontId="2" fillId="6" borderId="65" xfId="3" applyNumberFormat="1" applyFont="1" applyFill="1" applyBorder="1" applyAlignment="1">
      <alignment wrapText="1"/>
    </xf>
    <xf numFmtId="4" fontId="2" fillId="0" borderId="61" xfId="0" applyNumberFormat="1" applyFont="1" applyBorder="1" applyAlignment="1">
      <alignment wrapText="1"/>
    </xf>
    <xf numFmtId="10" fontId="2" fillId="0" borderId="62" xfId="3" applyNumberFormat="1" applyFont="1" applyFill="1" applyBorder="1" applyAlignment="1">
      <alignment wrapText="1"/>
    </xf>
    <xf numFmtId="4" fontId="2" fillId="0" borderId="63" xfId="0" applyNumberFormat="1" applyFont="1" applyBorder="1" applyAlignment="1">
      <alignment wrapText="1"/>
    </xf>
    <xf numFmtId="4" fontId="2" fillId="0" borderId="64" xfId="0" applyNumberFormat="1" applyFont="1" applyBorder="1" applyAlignment="1">
      <alignment wrapText="1"/>
    </xf>
    <xf numFmtId="10" fontId="2" fillId="0" borderId="65" xfId="3" applyNumberFormat="1" applyFont="1" applyFill="1" applyBorder="1" applyAlignment="1">
      <alignment wrapText="1"/>
    </xf>
    <xf numFmtId="2" fontId="9" fillId="11" borderId="66" xfId="0" applyNumberFormat="1" applyFont="1" applyFill="1" applyBorder="1" applyAlignment="1">
      <alignment horizontal="center"/>
    </xf>
    <xf numFmtId="0" fontId="31" fillId="0" borderId="1" xfId="0" applyFont="1" applyBorder="1" applyAlignment="1" applyProtection="1">
      <alignment horizontal="center"/>
      <protection locked="0"/>
    </xf>
    <xf numFmtId="0" fontId="31" fillId="0" borderId="29" xfId="0" applyFont="1" applyBorder="1" applyAlignment="1" applyProtection="1">
      <alignment horizontal="center"/>
      <protection locked="0"/>
    </xf>
    <xf numFmtId="41" fontId="10" fillId="0" borderId="37" xfId="2" applyFont="1" applyFill="1" applyBorder="1" applyAlignment="1">
      <alignment horizontal="center"/>
    </xf>
    <xf numFmtId="0" fontId="20" fillId="7" borderId="12" xfId="0" applyFont="1" applyFill="1" applyBorder="1" applyAlignment="1">
      <alignment horizontal="center" vertical="center" wrapText="1"/>
    </xf>
    <xf numFmtId="0" fontId="22" fillId="7" borderId="12" xfId="0" applyFont="1" applyFill="1" applyBorder="1" applyAlignment="1">
      <alignment horizontal="center" vertical="center" wrapText="1"/>
    </xf>
    <xf numFmtId="0" fontId="15" fillId="8" borderId="12" xfId="0" applyFont="1" applyFill="1" applyBorder="1" applyAlignment="1">
      <alignment horizontal="center" vertical="center" wrapText="1"/>
    </xf>
    <xf numFmtId="0" fontId="22" fillId="7" borderId="9" xfId="0" applyFont="1" applyFill="1" applyBorder="1" applyAlignment="1">
      <alignment horizontal="center" vertical="center" wrapText="1"/>
    </xf>
    <xf numFmtId="0" fontId="15" fillId="8" borderId="9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textRotation="90"/>
    </xf>
    <xf numFmtId="2" fontId="6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1" fontId="2" fillId="0" borderId="0" xfId="2" applyFont="1" applyFill="1" applyBorder="1" applyAlignment="1">
      <alignment horizontal="center" wrapText="1"/>
    </xf>
    <xf numFmtId="41" fontId="23" fillId="8" borderId="38" xfId="2" applyFont="1" applyFill="1" applyBorder="1" applyAlignment="1">
      <alignment horizontal="center" wrapText="1"/>
    </xf>
    <xf numFmtId="41" fontId="23" fillId="8" borderId="41" xfId="2" applyFont="1" applyFill="1" applyBorder="1" applyAlignment="1">
      <alignment horizontal="center" wrapText="1"/>
    </xf>
    <xf numFmtId="41" fontId="23" fillId="0" borderId="0" xfId="2" applyFont="1" applyFill="1" applyBorder="1" applyAlignment="1">
      <alignment horizontal="center" wrapText="1"/>
    </xf>
    <xf numFmtId="0" fontId="20" fillId="7" borderId="19" xfId="0" applyFont="1" applyFill="1" applyBorder="1" applyAlignment="1">
      <alignment horizontal="center" vertical="center" wrapText="1"/>
    </xf>
    <xf numFmtId="0" fontId="20" fillId="7" borderId="30" xfId="0" applyFont="1" applyFill="1" applyBorder="1" applyAlignment="1">
      <alignment horizontal="center" vertical="center" wrapText="1"/>
    </xf>
    <xf numFmtId="0" fontId="20" fillId="7" borderId="20" xfId="0" applyFont="1" applyFill="1" applyBorder="1" applyAlignment="1">
      <alignment horizontal="center" vertical="center" wrapText="1"/>
    </xf>
    <xf numFmtId="0" fontId="20" fillId="7" borderId="31" xfId="0" applyFont="1" applyFill="1" applyBorder="1" applyAlignment="1">
      <alignment horizontal="center" vertical="center" wrapText="1"/>
    </xf>
    <xf numFmtId="0" fontId="20" fillId="7" borderId="21" xfId="0" applyFont="1" applyFill="1" applyBorder="1" applyAlignment="1">
      <alignment horizontal="center" vertical="center" wrapText="1"/>
    </xf>
    <xf numFmtId="0" fontId="20" fillId="7" borderId="22" xfId="0" applyFont="1" applyFill="1" applyBorder="1" applyAlignment="1">
      <alignment horizontal="center" vertical="center" wrapText="1"/>
    </xf>
    <xf numFmtId="2" fontId="24" fillId="7" borderId="38" xfId="0" applyNumberFormat="1" applyFont="1" applyFill="1" applyBorder="1" applyAlignment="1">
      <alignment horizontal="center" wrapText="1"/>
    </xf>
    <xf numFmtId="0" fontId="25" fillId="10" borderId="39" xfId="0" applyFont="1" applyFill="1" applyBorder="1"/>
    <xf numFmtId="0" fontId="25" fillId="10" borderId="40" xfId="0" applyFont="1" applyFill="1" applyBorder="1"/>
    <xf numFmtId="0" fontId="20" fillId="7" borderId="42" xfId="0" applyFont="1" applyFill="1" applyBorder="1" applyAlignment="1">
      <alignment horizontal="center" wrapText="1"/>
    </xf>
    <xf numFmtId="0" fontId="20" fillId="7" borderId="43" xfId="0" applyFont="1" applyFill="1" applyBorder="1" applyAlignment="1">
      <alignment horizontal="center" wrapText="1"/>
    </xf>
    <xf numFmtId="0" fontId="20" fillId="7" borderId="46" xfId="0" applyFont="1" applyFill="1" applyBorder="1" applyAlignment="1">
      <alignment horizontal="center" wrapText="1"/>
    </xf>
    <xf numFmtId="0" fontId="15" fillId="8" borderId="3" xfId="0" applyFont="1" applyFill="1" applyBorder="1" applyAlignment="1">
      <alignment horizontal="center" wrapText="1"/>
    </xf>
    <xf numFmtId="0" fontId="15" fillId="8" borderId="4" xfId="0" applyFont="1" applyFill="1" applyBorder="1" applyAlignment="1">
      <alignment horizontal="center" wrapText="1"/>
    </xf>
    <xf numFmtId="0" fontId="15" fillId="8" borderId="5" xfId="0" applyFont="1" applyFill="1" applyBorder="1" applyAlignment="1">
      <alignment horizontal="center" wrapText="1"/>
    </xf>
    <xf numFmtId="0" fontId="2" fillId="0" borderId="45" xfId="0" applyFont="1" applyBorder="1" applyAlignment="1">
      <alignment horizontal="center" wrapText="1"/>
    </xf>
    <xf numFmtId="0" fontId="20" fillId="7" borderId="24" xfId="0" applyFont="1" applyFill="1" applyBorder="1" applyAlignment="1">
      <alignment horizontal="center" vertical="center" wrapText="1"/>
    </xf>
    <xf numFmtId="0" fontId="15" fillId="8" borderId="21" xfId="0" applyFont="1" applyFill="1" applyBorder="1" applyAlignment="1">
      <alignment horizontal="center" vertical="center" wrapText="1"/>
    </xf>
    <xf numFmtId="0" fontId="15" fillId="8" borderId="22" xfId="0" applyFont="1" applyFill="1" applyBorder="1" applyAlignment="1">
      <alignment horizontal="center" vertical="center" wrapText="1"/>
    </xf>
    <xf numFmtId="0" fontId="15" fillId="8" borderId="24" xfId="0" applyFont="1" applyFill="1" applyBorder="1" applyAlignment="1">
      <alignment horizontal="center" vertical="center" wrapText="1"/>
    </xf>
    <xf numFmtId="0" fontId="15" fillId="8" borderId="25" xfId="0" applyFont="1" applyFill="1" applyBorder="1" applyAlignment="1">
      <alignment horizontal="center" vertical="center" wrapText="1"/>
    </xf>
    <xf numFmtId="0" fontId="15" fillId="9" borderId="26" xfId="0" applyFont="1" applyFill="1" applyBorder="1" applyAlignment="1">
      <alignment horizontal="center" wrapText="1"/>
    </xf>
    <xf numFmtId="0" fontId="15" fillId="9" borderId="27" xfId="0" applyFont="1" applyFill="1" applyBorder="1" applyAlignment="1">
      <alignment horizontal="center" wrapText="1"/>
    </xf>
    <xf numFmtId="0" fontId="15" fillId="9" borderId="28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5" fillId="9" borderId="58" xfId="0" applyFont="1" applyFill="1" applyBorder="1" applyAlignment="1">
      <alignment horizontal="center" wrapText="1"/>
    </xf>
    <xf numFmtId="0" fontId="15" fillId="9" borderId="59" xfId="0" applyFont="1" applyFill="1" applyBorder="1" applyAlignment="1">
      <alignment horizontal="center" wrapText="1"/>
    </xf>
    <xf numFmtId="0" fontId="15" fillId="9" borderId="60" xfId="0" applyFont="1" applyFill="1" applyBorder="1" applyAlignment="1">
      <alignment horizontal="center" wrapText="1"/>
    </xf>
    <xf numFmtId="2" fontId="24" fillId="7" borderId="39" xfId="0" applyNumberFormat="1" applyFont="1" applyFill="1" applyBorder="1" applyAlignment="1">
      <alignment horizontal="center" wrapText="1"/>
    </xf>
    <xf numFmtId="2" fontId="24" fillId="7" borderId="40" xfId="0" applyNumberFormat="1" applyFont="1" applyFill="1" applyBorder="1" applyAlignment="1">
      <alignment horizontal="center" wrapText="1"/>
    </xf>
    <xf numFmtId="0" fontId="20" fillId="7" borderId="16" xfId="0" applyFont="1" applyFill="1" applyBorder="1" applyAlignment="1">
      <alignment horizontal="center" wrapText="1"/>
    </xf>
    <xf numFmtId="0" fontId="20" fillId="7" borderId="17" xfId="0" applyFont="1" applyFill="1" applyBorder="1" applyAlignment="1">
      <alignment horizontal="center" wrapText="1"/>
    </xf>
    <xf numFmtId="0" fontId="8" fillId="0" borderId="4" xfId="0" applyFont="1" applyBorder="1"/>
    <xf numFmtId="0" fontId="8" fillId="0" borderId="5" xfId="0" applyFont="1" applyBorder="1"/>
    <xf numFmtId="0" fontId="5" fillId="0" borderId="0" xfId="0" applyFont="1"/>
    <xf numFmtId="0" fontId="15" fillId="8" borderId="16" xfId="0" applyFont="1" applyFill="1" applyBorder="1" applyAlignment="1">
      <alignment horizontal="center" wrapText="1"/>
    </xf>
    <xf numFmtId="0" fontId="8" fillId="0" borderId="17" xfId="0" applyFont="1" applyBorder="1"/>
    <xf numFmtId="0" fontId="8" fillId="0" borderId="18" xfId="0" applyFont="1" applyBorder="1"/>
    <xf numFmtId="0" fontId="15" fillId="8" borderId="9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/>
    </xf>
    <xf numFmtId="0" fontId="20" fillId="7" borderId="18" xfId="0" applyFont="1" applyFill="1" applyBorder="1" applyAlignment="1">
      <alignment horizontal="center" wrapText="1"/>
    </xf>
    <xf numFmtId="0" fontId="15" fillId="8" borderId="17" xfId="0" applyFont="1" applyFill="1" applyBorder="1" applyAlignment="1">
      <alignment horizontal="center" wrapText="1"/>
    </xf>
    <xf numFmtId="0" fontId="15" fillId="8" borderId="18" xfId="0" applyFont="1" applyFill="1" applyBorder="1" applyAlignment="1">
      <alignment horizontal="center" wrapText="1"/>
    </xf>
    <xf numFmtId="0" fontId="20" fillId="7" borderId="12" xfId="0" applyFont="1" applyFill="1" applyBorder="1" applyAlignment="1">
      <alignment horizontal="center" vertical="center" wrapText="1"/>
    </xf>
    <xf numFmtId="0" fontId="20" fillId="7" borderId="44" xfId="0" applyFont="1" applyFill="1" applyBorder="1" applyAlignment="1">
      <alignment horizontal="center" wrapText="1"/>
    </xf>
    <xf numFmtId="0" fontId="15" fillId="8" borderId="42" xfId="0" applyFont="1" applyFill="1" applyBorder="1" applyAlignment="1">
      <alignment horizontal="center" wrapText="1"/>
    </xf>
    <xf numFmtId="0" fontId="15" fillId="8" borderId="43" xfId="0" applyFont="1" applyFill="1" applyBorder="1" applyAlignment="1">
      <alignment horizontal="center" wrapText="1"/>
    </xf>
    <xf numFmtId="0" fontId="15" fillId="8" borderId="44" xfId="0" applyFont="1" applyFill="1" applyBorder="1" applyAlignment="1">
      <alignment horizontal="center" wrapText="1"/>
    </xf>
    <xf numFmtId="2" fontId="4" fillId="0" borderId="0" xfId="0" applyNumberFormat="1" applyFont="1" applyAlignment="1">
      <alignment horizontal="center" wrapText="1"/>
    </xf>
    <xf numFmtId="2" fontId="6" fillId="0" borderId="0" xfId="0" applyNumberFormat="1" applyFont="1" applyAlignment="1">
      <alignment horizontal="center" wrapText="1"/>
    </xf>
    <xf numFmtId="4" fontId="7" fillId="2" borderId="0" xfId="0" applyNumberFormat="1" applyFont="1" applyFill="1" applyAlignment="1">
      <alignment horizontal="center" wrapText="1"/>
    </xf>
    <xf numFmtId="164" fontId="13" fillId="0" borderId="3" xfId="0" applyNumberFormat="1" applyFont="1" applyBorder="1" applyAlignment="1" applyProtection="1">
      <alignment horizontal="center"/>
      <protection locked="0"/>
    </xf>
    <xf numFmtId="164" fontId="13" fillId="0" borderId="4" xfId="0" applyNumberFormat="1" applyFont="1" applyBorder="1" applyAlignment="1" applyProtection="1">
      <alignment horizontal="center"/>
      <protection locked="0"/>
    </xf>
    <xf numFmtId="164" fontId="13" fillId="0" borderId="5" xfId="0" applyNumberFormat="1" applyFont="1" applyBorder="1" applyAlignment="1" applyProtection="1">
      <alignment horizontal="center"/>
      <protection locked="0"/>
    </xf>
    <xf numFmtId="41" fontId="10" fillId="0" borderId="14" xfId="2" applyFont="1" applyFill="1" applyBorder="1" applyAlignment="1">
      <alignment horizontal="center"/>
    </xf>
    <xf numFmtId="41" fontId="10" fillId="0" borderId="36" xfId="2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 textRotation="90"/>
    </xf>
    <xf numFmtId="0" fontId="21" fillId="0" borderId="29" xfId="0" applyFont="1" applyBorder="1" applyAlignment="1">
      <alignment horizontal="center" vertical="center" textRotation="90"/>
    </xf>
    <xf numFmtId="0" fontId="21" fillId="0" borderId="6" xfId="0" applyFont="1" applyBorder="1" applyAlignment="1">
      <alignment horizontal="center" vertical="center" textRotation="90"/>
    </xf>
    <xf numFmtId="0" fontId="32" fillId="0" borderId="1" xfId="0" applyFont="1" applyBorder="1" applyAlignment="1">
      <alignment horizontal="center" vertical="center" textRotation="90"/>
    </xf>
    <xf numFmtId="0" fontId="32" fillId="0" borderId="29" xfId="0" applyFont="1" applyBorder="1" applyAlignment="1">
      <alignment horizontal="center" vertical="center" textRotation="90"/>
    </xf>
    <xf numFmtId="0" fontId="32" fillId="0" borderId="6" xfId="0" applyFont="1" applyBorder="1" applyAlignment="1">
      <alignment horizontal="center" vertical="center" textRotation="90"/>
    </xf>
    <xf numFmtId="0" fontId="32" fillId="0" borderId="35" xfId="0" applyFont="1" applyBorder="1" applyAlignment="1">
      <alignment horizontal="center" vertical="center" textRotation="90"/>
    </xf>
    <xf numFmtId="0" fontId="32" fillId="0" borderId="15" xfId="0" applyFont="1" applyBorder="1" applyAlignment="1">
      <alignment horizontal="center" vertical="center" textRotation="90"/>
    </xf>
    <xf numFmtId="0" fontId="21" fillId="6" borderId="1" xfId="0" applyFont="1" applyFill="1" applyBorder="1" applyAlignment="1">
      <alignment horizontal="center" vertical="center" textRotation="90"/>
    </xf>
    <xf numFmtId="0" fontId="21" fillId="6" borderId="29" xfId="0" applyFont="1" applyFill="1" applyBorder="1" applyAlignment="1">
      <alignment horizontal="center" vertical="center" textRotation="90"/>
    </xf>
    <xf numFmtId="0" fontId="21" fillId="6" borderId="6" xfId="0" applyFont="1" applyFill="1" applyBorder="1" applyAlignment="1">
      <alignment horizontal="center" vertical="center" textRotation="90"/>
    </xf>
    <xf numFmtId="0" fontId="21" fillId="0" borderId="8" xfId="0" applyFont="1" applyBorder="1" applyAlignment="1">
      <alignment horizontal="center" vertical="center" textRotation="90"/>
    </xf>
    <xf numFmtId="0" fontId="21" fillId="0" borderId="11" xfId="0" applyFont="1" applyBorder="1" applyAlignment="1">
      <alignment horizontal="center" vertical="center" textRotation="90"/>
    </xf>
    <xf numFmtId="2" fontId="29" fillId="0" borderId="0" xfId="0" applyNumberFormat="1" applyFont="1" applyAlignment="1">
      <alignment horizontal="center"/>
    </xf>
    <xf numFmtId="4" fontId="30" fillId="2" borderId="0" xfId="0" applyNumberFormat="1" applyFont="1" applyFill="1" applyAlignment="1">
      <alignment horizontal="center" wrapText="1"/>
    </xf>
    <xf numFmtId="0" fontId="31" fillId="0" borderId="8" xfId="0" applyFont="1" applyBorder="1" applyAlignment="1" applyProtection="1">
      <alignment horizontal="center" vertical="center"/>
      <protection locked="0"/>
    </xf>
    <xf numFmtId="0" fontId="31" fillId="0" borderId="11" xfId="0" applyFont="1" applyBorder="1" applyAlignment="1" applyProtection="1">
      <alignment horizontal="center" vertical="center"/>
      <protection locked="0"/>
    </xf>
    <xf numFmtId="0" fontId="31" fillId="0" borderId="9" xfId="0" applyFont="1" applyBorder="1" applyAlignment="1" applyProtection="1">
      <alignment horizontal="center" wrapText="1"/>
      <protection locked="0"/>
    </xf>
    <xf numFmtId="0" fontId="31" fillId="0" borderId="12" xfId="0" applyFont="1" applyBorder="1" applyAlignment="1" applyProtection="1">
      <alignment horizontal="center" wrapText="1"/>
      <protection locked="0"/>
    </xf>
    <xf numFmtId="164" fontId="31" fillId="0" borderId="9" xfId="0" applyNumberFormat="1" applyFont="1" applyBorder="1" applyAlignment="1" applyProtection="1">
      <alignment horizontal="center"/>
      <protection locked="0"/>
    </xf>
  </cellXfs>
  <cellStyles count="5">
    <cellStyle name="Millares [0]" xfId="4" builtinId="6"/>
    <cellStyle name="Millares [0] 2" xfId="2" xr:uid="{339F842D-C622-4D51-9531-CA8D201B1045}"/>
    <cellStyle name="Millares 2" xfId="1" xr:uid="{CBE1725F-C361-4FE0-A5E8-231187FE73E8}"/>
    <cellStyle name="Normal" xfId="0" builtinId="0"/>
    <cellStyle name="Porcentaje 2" xfId="3" xr:uid="{75D2E9BD-27BC-4349-AA46-72D468FCEE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11075</xdr:colOff>
      <xdr:row>0</xdr:row>
      <xdr:rowOff>143982</xdr:rowOff>
    </xdr:from>
    <xdr:ext cx="1350999" cy="798993"/>
    <xdr:pic>
      <xdr:nvPicPr>
        <xdr:cNvPr id="2" name="image1.png">
          <a:extLst>
            <a:ext uri="{FF2B5EF4-FFF2-40B4-BE49-F238E27FC236}">
              <a16:creationId xmlns:a16="http://schemas.microsoft.com/office/drawing/2014/main" id="{522E5A83-1E14-43BA-A23E-8B5BE444AAA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6875" y="143982"/>
          <a:ext cx="1350999" cy="798993"/>
        </a:xfrm>
        <a:prstGeom prst="rect">
          <a:avLst/>
        </a:prstGeom>
        <a:noFill/>
      </xdr:spPr>
    </xdr:pic>
    <xdr:clientData fLocksWithSheet="0"/>
  </xdr:oneCellAnchor>
  <xdr:oneCellAnchor>
    <xdr:from>
      <xdr:col>22</xdr:col>
      <xdr:colOff>177210</xdr:colOff>
      <xdr:row>1</xdr:row>
      <xdr:rowOff>110756</xdr:rowOff>
    </xdr:from>
    <xdr:ext cx="1409700" cy="466725"/>
    <xdr:pic>
      <xdr:nvPicPr>
        <xdr:cNvPr id="3" name="image2.png">
          <a:extLst>
            <a:ext uri="{FF2B5EF4-FFF2-40B4-BE49-F238E27FC236}">
              <a16:creationId xmlns:a16="http://schemas.microsoft.com/office/drawing/2014/main" id="{AB6C34F2-1C6F-41BC-B6FD-C3E9406C45A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417585" y="301256"/>
          <a:ext cx="1409700" cy="466725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249653</xdr:colOff>
      <xdr:row>0</xdr:row>
      <xdr:rowOff>90311</xdr:rowOff>
    </xdr:from>
    <xdr:ext cx="946509" cy="845141"/>
    <xdr:pic>
      <xdr:nvPicPr>
        <xdr:cNvPr id="4" name="Imagen 3">
          <a:extLst>
            <a:ext uri="{FF2B5EF4-FFF2-40B4-BE49-F238E27FC236}">
              <a16:creationId xmlns:a16="http://schemas.microsoft.com/office/drawing/2014/main" id="{DD200545-0FEF-4A7C-B024-F80FAC8B9A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341"/>
        <a:stretch/>
      </xdr:blipFill>
      <xdr:spPr>
        <a:xfrm>
          <a:off x="15346778" y="90311"/>
          <a:ext cx="946509" cy="84514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210743</xdr:colOff>
      <xdr:row>1</xdr:row>
      <xdr:rowOff>137160</xdr:rowOff>
    </xdr:from>
    <xdr:ext cx="543637" cy="180000"/>
    <xdr:pic>
      <xdr:nvPicPr>
        <xdr:cNvPr id="2" name="image2.png">
          <a:extLst>
            <a:ext uri="{FF2B5EF4-FFF2-40B4-BE49-F238E27FC236}">
              <a16:creationId xmlns:a16="http://schemas.microsoft.com/office/drawing/2014/main" id="{A88D208F-4E7D-4F4A-A8F0-979BC82FA3B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63718" y="337185"/>
          <a:ext cx="543637" cy="18000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563862</xdr:colOff>
      <xdr:row>1</xdr:row>
      <xdr:rowOff>137160</xdr:rowOff>
    </xdr:from>
    <xdr:ext cx="201590" cy="180000"/>
    <xdr:pic>
      <xdr:nvPicPr>
        <xdr:cNvPr id="3" name="Imagen 2">
          <a:extLst>
            <a:ext uri="{FF2B5EF4-FFF2-40B4-BE49-F238E27FC236}">
              <a16:creationId xmlns:a16="http://schemas.microsoft.com/office/drawing/2014/main" id="{131A26A7-C911-4FFC-99FA-790885C9CC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341"/>
        <a:stretch/>
      </xdr:blipFill>
      <xdr:spPr>
        <a:xfrm>
          <a:off x="4602462" y="337185"/>
          <a:ext cx="201590" cy="180000"/>
        </a:xfrm>
        <a:prstGeom prst="rect">
          <a:avLst/>
        </a:prstGeom>
      </xdr:spPr>
    </xdr:pic>
    <xdr:clientData/>
  </xdr:oneCellAnchor>
  <xdr:twoCellAnchor editAs="oneCell">
    <xdr:from>
      <xdr:col>2</xdr:col>
      <xdr:colOff>2</xdr:colOff>
      <xdr:row>1</xdr:row>
      <xdr:rowOff>91440</xdr:rowOff>
    </xdr:from>
    <xdr:to>
      <xdr:col>2</xdr:col>
      <xdr:colOff>551797</xdr:colOff>
      <xdr:row>2</xdr:row>
      <xdr:rowOff>260940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2C8A72-6298-4A23-A867-06BA579CD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0527" y="291465"/>
          <a:ext cx="551795" cy="369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499a5fc8c45fd5d/Escritorio/Glencor/Estados%20de%20pago/EP%202024/Estado%20pago%20ALTONORTE%20Mayo.xlsx" TargetMode="External"/><Relationship Id="rId1" Type="http://schemas.openxmlformats.org/officeDocument/2006/relationships/externalLinkPath" Target="https://d.docs.live.net/f499a5fc8c45fd5d/Escritorio/Glencor/Estados%20de%20pago/EP%202024/Estado%20pago%20ALTONORTE%20May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RATULA"/>
      <sheetName val="DETALLE "/>
      <sheetName val="EVALUACION"/>
      <sheetName val="REAJUSTE"/>
      <sheetName val="Turnos efectivo Mayo"/>
      <sheetName val="Resumen 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393C4-91B0-433F-8B5A-B97031DD4A43}">
  <dimension ref="A1:X856"/>
  <sheetViews>
    <sheetView tabSelected="1" topLeftCell="K373" zoomScale="98" zoomScaleNormal="100" workbookViewId="0">
      <selection activeCell="C338" sqref="A338:XFD338"/>
    </sheetView>
  </sheetViews>
  <sheetFormatPr baseColWidth="10" defaultColWidth="10.7109375" defaultRowHeight="15"/>
  <cols>
    <col min="1" max="1" width="3.7109375" customWidth="1"/>
    <col min="2" max="2" width="6.5703125" customWidth="1"/>
    <col min="3" max="3" width="8.7109375" customWidth="1"/>
    <col min="4" max="4" width="13.140625" bestFit="1" customWidth="1"/>
    <col min="5" max="5" width="11.42578125" style="103" customWidth="1"/>
    <col min="6" max="6" width="12.28515625" style="103" customWidth="1"/>
    <col min="7" max="8" width="11.42578125" customWidth="1"/>
    <col min="9" max="9" width="28.42578125" style="104" customWidth="1"/>
    <col min="10" max="10" width="13.140625" customWidth="1"/>
    <col min="11" max="11" width="13.85546875" customWidth="1"/>
    <col min="12" max="12" width="13" customWidth="1"/>
    <col min="13" max="13" width="9.7109375" customWidth="1"/>
    <col min="14" max="14" width="11.140625" customWidth="1"/>
    <col min="15" max="15" width="20.5703125" style="105" customWidth="1"/>
    <col min="16" max="16" width="14.28515625" customWidth="1"/>
    <col min="17" max="17" width="17.42578125" customWidth="1"/>
    <col min="18" max="18" width="18.7109375" style="103" customWidth="1"/>
    <col min="19" max="19" width="11.42578125" customWidth="1"/>
    <col min="20" max="20" width="13.28515625" bestFit="1" customWidth="1"/>
    <col min="21" max="21" width="11.5703125" style="166" customWidth="1"/>
    <col min="22" max="24" width="11.5703125" customWidth="1"/>
    <col min="25" max="25" width="4.42578125" customWidth="1"/>
  </cols>
  <sheetData>
    <row r="1" spans="2:24">
      <c r="B1" s="1"/>
      <c r="C1" s="1"/>
      <c r="D1" s="1"/>
      <c r="E1" s="2"/>
      <c r="F1" s="3"/>
      <c r="G1" s="4"/>
      <c r="H1" s="4"/>
      <c r="I1" s="5"/>
      <c r="J1" s="4"/>
      <c r="K1" s="4"/>
      <c r="L1" s="4"/>
      <c r="M1" s="1"/>
      <c r="N1" s="1"/>
      <c r="O1" s="1"/>
      <c r="P1" s="1"/>
      <c r="Q1" s="1"/>
      <c r="R1" s="2"/>
      <c r="S1" s="1"/>
      <c r="T1" s="1"/>
      <c r="U1" s="157"/>
      <c r="V1" s="1"/>
      <c r="W1" s="1"/>
      <c r="X1" s="1"/>
    </row>
    <row r="2" spans="2:24">
      <c r="B2" s="1"/>
      <c r="C2" s="1"/>
      <c r="D2" s="1"/>
      <c r="E2" s="2"/>
      <c r="F2" s="3"/>
      <c r="G2" s="4"/>
      <c r="H2" s="4"/>
      <c r="I2" s="5"/>
      <c r="J2" s="4"/>
      <c r="K2" s="4"/>
      <c r="L2" s="4"/>
      <c r="M2" s="1"/>
      <c r="N2" s="1"/>
      <c r="O2" s="1"/>
      <c r="P2" s="1"/>
      <c r="Q2" s="1"/>
      <c r="R2" s="2"/>
      <c r="S2" s="1"/>
      <c r="T2" s="1"/>
      <c r="U2" s="157"/>
      <c r="V2" s="1"/>
      <c r="W2" s="1"/>
      <c r="X2" s="1"/>
    </row>
    <row r="3" spans="2:24" ht="23.25">
      <c r="B3" s="1"/>
      <c r="C3" s="1"/>
      <c r="D3" s="1"/>
      <c r="E3" s="256" t="s">
        <v>0</v>
      </c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01"/>
      <c r="S3" s="1"/>
      <c r="T3" s="1"/>
      <c r="U3" s="157"/>
      <c r="V3" s="1"/>
      <c r="W3" s="1"/>
      <c r="X3" s="1"/>
    </row>
    <row r="4" spans="2:24" ht="23.45" customHeight="1">
      <c r="B4" s="1"/>
      <c r="C4" s="1"/>
      <c r="D4" s="1"/>
      <c r="E4" s="257" t="s">
        <v>75</v>
      </c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00"/>
      <c r="S4" s="7"/>
      <c r="T4" s="4"/>
      <c r="U4" s="157"/>
      <c r="V4" s="4"/>
      <c r="W4" s="4"/>
      <c r="X4" s="4"/>
    </row>
    <row r="5" spans="2:24">
      <c r="B5" s="1"/>
      <c r="C5" s="1"/>
      <c r="D5" s="1"/>
      <c r="E5" s="2"/>
      <c r="F5" s="3"/>
      <c r="G5" s="4"/>
      <c r="H5" s="4"/>
      <c r="I5" s="5"/>
      <c r="J5" s="4"/>
      <c r="K5" s="4"/>
      <c r="L5" s="4"/>
      <c r="M5" s="4"/>
      <c r="N5" s="4"/>
      <c r="O5" s="4"/>
      <c r="P5" s="4"/>
      <c r="Q5" s="4"/>
      <c r="R5" s="3"/>
      <c r="S5" s="4"/>
      <c r="T5" s="4"/>
      <c r="U5" s="157"/>
      <c r="V5" s="4"/>
      <c r="W5" s="4"/>
      <c r="X5" s="4"/>
    </row>
    <row r="6" spans="2:24" ht="23.25">
      <c r="B6" s="1"/>
      <c r="C6" s="258" t="s">
        <v>184</v>
      </c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8"/>
      <c r="O6" s="258"/>
      <c r="P6" s="258"/>
      <c r="Q6" s="258"/>
      <c r="R6" s="258"/>
      <c r="S6" s="258"/>
      <c r="T6" s="258"/>
      <c r="U6" s="258"/>
      <c r="V6" s="258"/>
      <c r="W6" s="258"/>
      <c r="X6" s="258"/>
    </row>
    <row r="7" spans="2:24" ht="15.75" thickBot="1">
      <c r="B7" s="1"/>
      <c r="C7" s="1"/>
      <c r="D7" s="1"/>
      <c r="E7" s="2"/>
      <c r="F7" s="2"/>
      <c r="G7" s="8"/>
      <c r="H7" s="8"/>
      <c r="I7" s="9"/>
      <c r="J7" s="8"/>
      <c r="K7" s="8"/>
      <c r="L7" s="8"/>
      <c r="M7" s="8"/>
      <c r="N7" s="8"/>
      <c r="O7" s="8"/>
      <c r="P7" s="8"/>
      <c r="Q7" s="8"/>
      <c r="R7" s="202"/>
      <c r="S7" s="8"/>
      <c r="T7" s="8"/>
      <c r="U7" s="158"/>
      <c r="V7" s="8"/>
      <c r="W7" s="8"/>
      <c r="X7" s="8"/>
    </row>
    <row r="8" spans="2:24" ht="16.149999999999999" customHeight="1" thickBot="1">
      <c r="B8" s="1"/>
      <c r="C8" s="10"/>
      <c r="D8" s="10"/>
      <c r="E8" s="11"/>
      <c r="F8" s="11"/>
      <c r="G8" s="12"/>
      <c r="H8" s="12"/>
      <c r="I8" s="13" t="s">
        <v>1</v>
      </c>
      <c r="J8" s="11"/>
      <c r="K8" s="11"/>
      <c r="L8" s="6"/>
      <c r="M8" s="14" t="s">
        <v>2</v>
      </c>
      <c r="N8" s="15" t="s">
        <v>2</v>
      </c>
      <c r="O8" s="190" t="s">
        <v>3</v>
      </c>
      <c r="P8" s="259" t="s">
        <v>71</v>
      </c>
      <c r="Q8" s="260"/>
      <c r="R8" s="261"/>
      <c r="S8" s="14" t="s">
        <v>4</v>
      </c>
      <c r="T8" s="14" t="s">
        <v>5</v>
      </c>
      <c r="U8" s="158"/>
      <c r="V8" s="8"/>
      <c r="W8" s="8"/>
      <c r="X8" s="8"/>
    </row>
    <row r="9" spans="2:24" ht="15.75" thickBot="1">
      <c r="B9" s="1"/>
      <c r="C9" s="10"/>
      <c r="D9" s="10"/>
      <c r="E9" s="11"/>
      <c r="F9" s="11"/>
      <c r="G9" s="10"/>
      <c r="H9" s="10"/>
      <c r="I9" s="16"/>
      <c r="J9" s="10"/>
      <c r="K9" s="10"/>
      <c r="L9" s="6"/>
      <c r="M9" s="107" t="s">
        <v>6</v>
      </c>
      <c r="N9" s="108" t="s">
        <v>7</v>
      </c>
      <c r="O9" s="191" t="s">
        <v>8</v>
      </c>
      <c r="P9" s="110" t="s">
        <v>9</v>
      </c>
      <c r="Q9" s="111" t="s">
        <v>10</v>
      </c>
      <c r="R9" s="112" t="s">
        <v>11</v>
      </c>
      <c r="S9" s="109" t="s">
        <v>12</v>
      </c>
      <c r="T9" s="109" t="s">
        <v>13</v>
      </c>
      <c r="U9" s="158"/>
      <c r="V9" s="8"/>
      <c r="W9" s="8"/>
      <c r="X9" s="8"/>
    </row>
    <row r="10" spans="2:24">
      <c r="B10" s="1"/>
      <c r="C10" s="10"/>
      <c r="D10" s="10"/>
      <c r="E10" s="11"/>
      <c r="F10" s="11"/>
      <c r="G10" s="10"/>
      <c r="H10" s="10"/>
      <c r="I10" s="16"/>
      <c r="J10" s="10"/>
      <c r="K10" s="10"/>
      <c r="L10" s="6"/>
      <c r="M10" s="17">
        <f>+E43</f>
        <v>1</v>
      </c>
      <c r="N10" s="18">
        <f t="shared" ref="N10:N27" si="0">+M10</f>
        <v>1</v>
      </c>
      <c r="O10" s="19">
        <f>+L56</f>
        <v>254920</v>
      </c>
      <c r="P10" s="19">
        <f>+P56</f>
        <v>402310</v>
      </c>
      <c r="Q10" s="19">
        <f>+Q56</f>
        <v>147510</v>
      </c>
      <c r="R10" s="20">
        <f>+R56</f>
        <v>254800</v>
      </c>
      <c r="S10" s="124">
        <f>+S56</f>
        <v>8.5299999999999994</v>
      </c>
      <c r="T10" s="172">
        <f>+T56</f>
        <v>233067</v>
      </c>
      <c r="U10" s="158"/>
      <c r="V10" s="8"/>
      <c r="W10" s="8"/>
      <c r="X10" s="8"/>
    </row>
    <row r="11" spans="2:24">
      <c r="B11" s="1"/>
      <c r="C11" s="10" t="s">
        <v>14</v>
      </c>
      <c r="D11" s="10"/>
      <c r="E11" s="11"/>
      <c r="F11" s="21"/>
      <c r="G11" s="22"/>
      <c r="H11" s="11" t="s">
        <v>15</v>
      </c>
      <c r="I11" s="16" t="s">
        <v>16</v>
      </c>
      <c r="J11" s="10"/>
      <c r="K11" s="10"/>
      <c r="L11" s="6"/>
      <c r="M11" s="23">
        <f>E60</f>
        <v>2</v>
      </c>
      <c r="N11" s="38">
        <f t="shared" si="0"/>
        <v>2</v>
      </c>
      <c r="O11" s="24">
        <f>L73</f>
        <v>248810</v>
      </c>
      <c r="P11" s="24">
        <f>P73</f>
        <v>401630</v>
      </c>
      <c r="Q11" s="24">
        <f t="shared" ref="Q11:T11" si="1">Q73</f>
        <v>152990</v>
      </c>
      <c r="R11" s="156">
        <f t="shared" si="1"/>
        <v>248640</v>
      </c>
      <c r="S11" s="125">
        <f t="shared" si="1"/>
        <v>8.14</v>
      </c>
      <c r="T11" s="173">
        <f t="shared" si="1"/>
        <v>228401</v>
      </c>
      <c r="U11" s="158"/>
      <c r="V11" s="8"/>
      <c r="W11" s="8"/>
      <c r="X11" s="8"/>
    </row>
    <row r="12" spans="2:24">
      <c r="B12" s="1"/>
      <c r="C12" s="10" t="s">
        <v>65</v>
      </c>
      <c r="H12" s="11" t="s">
        <v>15</v>
      </c>
      <c r="I12" s="123" t="s">
        <v>186</v>
      </c>
      <c r="K12" s="10"/>
      <c r="L12" s="6"/>
      <c r="M12" s="23">
        <f>E77</f>
        <v>3</v>
      </c>
      <c r="N12" s="38">
        <f t="shared" si="0"/>
        <v>3</v>
      </c>
      <c r="O12" s="24">
        <f>L90</f>
        <v>251430</v>
      </c>
      <c r="P12" s="24">
        <f>P90</f>
        <v>402670</v>
      </c>
      <c r="Q12" s="24">
        <f t="shared" ref="Q12:T12" si="2">Q90</f>
        <v>151220</v>
      </c>
      <c r="R12" s="156">
        <f t="shared" si="2"/>
        <v>251450</v>
      </c>
      <c r="S12" s="125">
        <f t="shared" si="2"/>
        <v>8</v>
      </c>
      <c r="T12" s="173">
        <f t="shared" si="2"/>
        <v>231334</v>
      </c>
      <c r="U12" s="158"/>
      <c r="V12" s="8"/>
      <c r="W12" s="8"/>
      <c r="X12" s="8"/>
    </row>
    <row r="13" spans="2:24">
      <c r="B13" s="1"/>
      <c r="C13" s="10" t="s">
        <v>17</v>
      </c>
      <c r="D13" s="10"/>
      <c r="E13" s="11"/>
      <c r="F13" s="21"/>
      <c r="G13" s="22"/>
      <c r="H13" s="11" t="s">
        <v>15</v>
      </c>
      <c r="I13" s="26" t="s">
        <v>70</v>
      </c>
      <c r="J13" s="10"/>
      <c r="K13" s="22"/>
      <c r="L13" s="6"/>
      <c r="M13" s="23">
        <f>E94</f>
        <v>4</v>
      </c>
      <c r="N13" s="38">
        <f t="shared" si="0"/>
        <v>4</v>
      </c>
      <c r="O13" s="24">
        <f>L107</f>
        <v>253540</v>
      </c>
      <c r="P13" s="24">
        <f>P107</f>
        <v>402430</v>
      </c>
      <c r="Q13" s="24">
        <f t="shared" ref="Q13:T13" si="3">Q107</f>
        <v>148800</v>
      </c>
      <c r="R13" s="156">
        <f t="shared" si="3"/>
        <v>253630</v>
      </c>
      <c r="S13" s="125">
        <f t="shared" si="3"/>
        <v>7.83</v>
      </c>
      <c r="T13" s="173">
        <f t="shared" si="3"/>
        <v>233771</v>
      </c>
      <c r="U13" s="159"/>
      <c r="V13" s="29"/>
      <c r="W13" s="30"/>
      <c r="X13" s="31"/>
    </row>
    <row r="14" spans="2:24">
      <c r="B14" s="1"/>
      <c r="C14" s="10" t="s">
        <v>18</v>
      </c>
      <c r="D14" s="10"/>
      <c r="E14" s="11"/>
      <c r="F14" s="21"/>
      <c r="G14" s="22"/>
      <c r="H14" s="11" t="s">
        <v>15</v>
      </c>
      <c r="I14" s="27">
        <f>ROUND(+R40,0)</f>
        <v>5035600</v>
      </c>
      <c r="J14" s="28" t="s">
        <v>19</v>
      </c>
      <c r="K14" s="21"/>
      <c r="L14" s="6"/>
      <c r="M14" s="23">
        <f>E111</f>
        <v>5</v>
      </c>
      <c r="N14" s="38">
        <f t="shared" si="0"/>
        <v>5</v>
      </c>
      <c r="O14" s="24">
        <f>L124</f>
        <v>250890</v>
      </c>
      <c r="P14" s="24">
        <f>P124</f>
        <v>401920</v>
      </c>
      <c r="Q14" s="24">
        <f t="shared" ref="Q14:T14" si="4">Q124</f>
        <v>150850</v>
      </c>
      <c r="R14" s="156">
        <f t="shared" si="4"/>
        <v>251070</v>
      </c>
      <c r="S14" s="125">
        <f t="shared" si="4"/>
        <v>7.4</v>
      </c>
      <c r="T14" s="173">
        <f t="shared" si="4"/>
        <v>232490</v>
      </c>
      <c r="U14" s="159"/>
      <c r="V14" s="29"/>
      <c r="W14" s="30"/>
      <c r="X14" s="31"/>
    </row>
    <row r="15" spans="2:24">
      <c r="B15" s="1"/>
      <c r="C15" s="10" t="s">
        <v>20</v>
      </c>
      <c r="D15" s="10"/>
      <c r="E15" s="11"/>
      <c r="F15" s="21"/>
      <c r="G15" s="22"/>
      <c r="H15" s="11" t="s">
        <v>15</v>
      </c>
      <c r="I15" s="129">
        <f>ROUND(+T40,0)</f>
        <v>4618192</v>
      </c>
      <c r="J15" s="28" t="s">
        <v>21</v>
      </c>
      <c r="K15" s="10"/>
      <c r="L15" s="6"/>
      <c r="M15" s="23">
        <f>E128</f>
        <v>6</v>
      </c>
      <c r="N15" s="38">
        <f t="shared" si="0"/>
        <v>6</v>
      </c>
      <c r="O15" s="24">
        <f>L141</f>
        <v>252060</v>
      </c>
      <c r="P15" s="24">
        <f>P141</f>
        <v>402310</v>
      </c>
      <c r="Q15" s="24">
        <f t="shared" ref="Q15:T15" si="5">Q141</f>
        <v>150400</v>
      </c>
      <c r="R15" s="156">
        <f t="shared" si="5"/>
        <v>251910</v>
      </c>
      <c r="S15" s="125">
        <f t="shared" si="5"/>
        <v>7.98</v>
      </c>
      <c r="T15" s="173">
        <f t="shared" si="5"/>
        <v>231808</v>
      </c>
      <c r="U15" s="159"/>
      <c r="V15" s="29"/>
      <c r="W15" s="30"/>
      <c r="X15" s="31"/>
    </row>
    <row r="16" spans="2:24">
      <c r="B16" s="1"/>
      <c r="C16" s="10" t="s">
        <v>22</v>
      </c>
      <c r="D16" s="10"/>
      <c r="E16" s="11" t="s">
        <v>73</v>
      </c>
      <c r="F16" s="21"/>
      <c r="G16" s="22"/>
      <c r="H16" s="11" t="s">
        <v>15</v>
      </c>
      <c r="I16" s="32" t="s">
        <v>185</v>
      </c>
      <c r="J16" s="33"/>
      <c r="K16" s="10"/>
      <c r="L16" s="6"/>
      <c r="M16" s="23">
        <f>E145</f>
        <v>7</v>
      </c>
      <c r="N16" s="38">
        <f t="shared" si="0"/>
        <v>7</v>
      </c>
      <c r="O16" s="24">
        <f>L158</f>
        <v>251100</v>
      </c>
      <c r="P16" s="24">
        <f>P158</f>
        <v>402970</v>
      </c>
      <c r="Q16" s="24">
        <f t="shared" ref="Q16:T16" si="6">Q158</f>
        <v>151970</v>
      </c>
      <c r="R16" s="24">
        <f t="shared" si="6"/>
        <v>251000</v>
      </c>
      <c r="S16" s="125">
        <f t="shared" si="6"/>
        <v>7.76</v>
      </c>
      <c r="T16" s="173">
        <f t="shared" si="6"/>
        <v>231522</v>
      </c>
      <c r="U16" s="159"/>
      <c r="V16" s="29"/>
      <c r="W16" s="30"/>
      <c r="X16" s="31"/>
    </row>
    <row r="17" spans="2:24" ht="15.75" thickBot="1">
      <c r="B17" s="1"/>
      <c r="C17" s="10" t="s">
        <v>23</v>
      </c>
      <c r="D17" s="10"/>
      <c r="E17" s="11"/>
      <c r="F17" s="21"/>
      <c r="G17" s="22"/>
      <c r="H17" s="11" t="s">
        <v>15</v>
      </c>
      <c r="I17" s="16" t="s">
        <v>69</v>
      </c>
      <c r="J17" s="33"/>
      <c r="K17" s="36"/>
      <c r="L17" s="6"/>
      <c r="M17" s="23">
        <f>E162</f>
        <v>8</v>
      </c>
      <c r="N17" s="38">
        <f t="shared" si="0"/>
        <v>8</v>
      </c>
      <c r="O17" s="24">
        <f>L175</f>
        <v>251560</v>
      </c>
      <c r="P17" s="24">
        <f>P175</f>
        <v>402630</v>
      </c>
      <c r="Q17" s="24">
        <f t="shared" ref="Q17:T17" si="7">Q175</f>
        <v>151220</v>
      </c>
      <c r="R17" s="24">
        <f t="shared" si="7"/>
        <v>251410</v>
      </c>
      <c r="S17" s="125">
        <f t="shared" si="7"/>
        <v>8.11</v>
      </c>
      <c r="T17" s="173">
        <f t="shared" si="7"/>
        <v>231020</v>
      </c>
      <c r="U17" s="159"/>
      <c r="V17" s="29"/>
      <c r="W17" s="30"/>
      <c r="X17" s="31"/>
    </row>
    <row r="18" spans="2:24" ht="15.75" thickBot="1">
      <c r="B18" s="1"/>
      <c r="C18" s="34" t="s">
        <v>24</v>
      </c>
      <c r="D18" s="10"/>
      <c r="E18" s="106"/>
      <c r="F18" s="21"/>
      <c r="G18" s="22"/>
      <c r="H18" s="11" t="s">
        <v>15</v>
      </c>
      <c r="I18" s="35">
        <f>C551</f>
        <v>180</v>
      </c>
      <c r="J18" s="33"/>
      <c r="K18" s="36"/>
      <c r="L18" s="6"/>
      <c r="M18" s="23">
        <f>E179</f>
        <v>9</v>
      </c>
      <c r="N18" s="38">
        <f t="shared" si="0"/>
        <v>9</v>
      </c>
      <c r="O18" s="24">
        <f>L192</f>
        <v>254370</v>
      </c>
      <c r="P18" s="24">
        <f>P192</f>
        <v>402570</v>
      </c>
      <c r="Q18" s="24">
        <f t="shared" ref="Q18:T18" si="8">Q192</f>
        <v>148300</v>
      </c>
      <c r="R18" s="24">
        <f t="shared" si="8"/>
        <v>254270</v>
      </c>
      <c r="S18" s="125">
        <f>S192</f>
        <v>8.24</v>
      </c>
      <c r="T18" s="173">
        <f t="shared" si="8"/>
        <v>233319</v>
      </c>
      <c r="U18" s="159"/>
      <c r="V18" s="29"/>
      <c r="W18" s="30"/>
      <c r="X18" s="31"/>
    </row>
    <row r="19" spans="2:24">
      <c r="B19" s="1"/>
      <c r="C19" s="34"/>
      <c r="D19" s="10"/>
      <c r="E19" s="11"/>
      <c r="F19" s="21"/>
      <c r="G19" s="22"/>
      <c r="H19" s="11"/>
      <c r="I19" s="37"/>
      <c r="J19" s="33"/>
      <c r="K19" s="36"/>
      <c r="L19" s="6"/>
      <c r="M19" s="23">
        <f>E196</f>
        <v>10</v>
      </c>
      <c r="N19" s="38">
        <f t="shared" si="0"/>
        <v>10</v>
      </c>
      <c r="O19" s="24">
        <f>L209</f>
        <v>253520</v>
      </c>
      <c r="P19" s="24">
        <f>$P$209</f>
        <v>402530</v>
      </c>
      <c r="Q19" s="24">
        <f>Q209</f>
        <v>148980</v>
      </c>
      <c r="R19" s="24">
        <f>R209</f>
        <v>253550</v>
      </c>
      <c r="S19" s="125">
        <f>S209</f>
        <v>8.9700000000000006</v>
      </c>
      <c r="T19" s="173">
        <f>T209</f>
        <v>230806</v>
      </c>
      <c r="U19" s="159"/>
      <c r="V19" s="29"/>
      <c r="W19" s="30"/>
      <c r="X19" s="31"/>
    </row>
    <row r="20" spans="2:24">
      <c r="B20" s="1"/>
      <c r="C20" s="34"/>
      <c r="D20" s="10"/>
      <c r="E20" s="11"/>
      <c r="F20" s="21"/>
      <c r="G20" s="22"/>
      <c r="H20" s="11"/>
      <c r="I20" s="37"/>
      <c r="J20" s="33"/>
      <c r="K20" s="36"/>
      <c r="L20" s="6"/>
      <c r="M20" s="23">
        <f>E213</f>
        <v>11</v>
      </c>
      <c r="N20" s="38">
        <f t="shared" si="0"/>
        <v>11</v>
      </c>
      <c r="O20" s="24">
        <f>$L$226</f>
        <v>251790</v>
      </c>
      <c r="P20" s="24">
        <f>$P$226</f>
        <v>401920</v>
      </c>
      <c r="Q20" s="24">
        <f>$Q$226</f>
        <v>150030</v>
      </c>
      <c r="R20" s="24">
        <f>$R$226</f>
        <v>251890</v>
      </c>
      <c r="S20" s="125">
        <f>$S$226</f>
        <v>9.2200000000000006</v>
      </c>
      <c r="T20" s="173">
        <f>$T$226</f>
        <v>228665</v>
      </c>
      <c r="U20" s="159"/>
      <c r="V20" s="29"/>
      <c r="W20" s="30"/>
      <c r="X20" s="31"/>
    </row>
    <row r="21" spans="2:24">
      <c r="B21" s="1"/>
      <c r="C21" s="34"/>
      <c r="D21" s="10"/>
      <c r="E21" s="11"/>
      <c r="F21" s="21"/>
      <c r="G21" s="22"/>
      <c r="H21" s="11"/>
      <c r="I21" s="37"/>
      <c r="J21" s="33"/>
      <c r="K21" s="36"/>
      <c r="L21" s="6"/>
      <c r="M21" s="23">
        <f>E230</f>
        <v>12</v>
      </c>
      <c r="N21" s="38">
        <f>+M21</f>
        <v>12</v>
      </c>
      <c r="O21" s="24">
        <f>$L$243</f>
        <v>252180</v>
      </c>
      <c r="P21" s="24">
        <f>$P$243</f>
        <v>401500</v>
      </c>
      <c r="Q21" s="24">
        <f>$Q$243</f>
        <v>149370</v>
      </c>
      <c r="R21" s="24">
        <f>$R$243</f>
        <v>252130</v>
      </c>
      <c r="S21" s="125">
        <f>$S$243</f>
        <v>8.67</v>
      </c>
      <c r="T21" s="173">
        <f>$T$243</f>
        <v>230271</v>
      </c>
      <c r="U21" s="159"/>
      <c r="V21" s="29"/>
      <c r="W21" s="30"/>
      <c r="X21" s="31"/>
    </row>
    <row r="22" spans="2:24" ht="15.75" customHeight="1">
      <c r="B22" s="1"/>
      <c r="C22" s="34"/>
      <c r="D22" s="10"/>
      <c r="E22" s="11"/>
      <c r="F22" s="21"/>
      <c r="G22" s="22"/>
      <c r="H22" s="11"/>
      <c r="I22" s="37"/>
      <c r="J22" s="33"/>
      <c r="K22" s="36"/>
      <c r="L22" s="6"/>
      <c r="M22" s="23">
        <f>E247</f>
        <v>13</v>
      </c>
      <c r="N22" s="38">
        <f t="shared" si="0"/>
        <v>13</v>
      </c>
      <c r="O22" s="24">
        <f>$L$260</f>
        <v>249970</v>
      </c>
      <c r="P22" s="24">
        <f t="shared" ref="P22:T22" si="9">P260</f>
        <v>400950</v>
      </c>
      <c r="Q22" s="24">
        <f t="shared" si="9"/>
        <v>150910</v>
      </c>
      <c r="R22" s="24">
        <f t="shared" si="9"/>
        <v>250040</v>
      </c>
      <c r="S22" s="125">
        <f t="shared" si="9"/>
        <v>8.08</v>
      </c>
      <c r="T22" s="173">
        <f t="shared" si="9"/>
        <v>229837</v>
      </c>
      <c r="U22" s="159"/>
      <c r="V22" s="29"/>
      <c r="W22" s="30"/>
      <c r="X22" s="31"/>
    </row>
    <row r="23" spans="2:24">
      <c r="B23" s="1"/>
      <c r="C23" s="34"/>
      <c r="D23" s="10"/>
      <c r="E23" s="11"/>
      <c r="F23" s="21"/>
      <c r="G23" s="22"/>
      <c r="H23" s="11"/>
      <c r="I23" s="37"/>
      <c r="J23" s="33"/>
      <c r="K23" s="36"/>
      <c r="L23" s="6"/>
      <c r="M23" s="23">
        <f>E264</f>
        <v>14</v>
      </c>
      <c r="N23" s="38">
        <f t="shared" si="0"/>
        <v>14</v>
      </c>
      <c r="O23" s="24">
        <f>$L$277</f>
        <v>250820</v>
      </c>
      <c r="P23" s="24">
        <f t="shared" ref="P23:T23" si="10">P277</f>
        <v>400450</v>
      </c>
      <c r="Q23" s="24">
        <f t="shared" si="10"/>
        <v>149510</v>
      </c>
      <c r="R23" s="24">
        <f>R277</f>
        <v>250940</v>
      </c>
      <c r="S23" s="125">
        <f t="shared" si="10"/>
        <v>8.14</v>
      </c>
      <c r="T23" s="173">
        <f t="shared" si="10"/>
        <v>230515</v>
      </c>
      <c r="U23" s="159"/>
      <c r="V23" s="29"/>
      <c r="W23" s="30"/>
      <c r="X23" s="31"/>
    </row>
    <row r="24" spans="2:24">
      <c r="B24" s="1"/>
      <c r="C24" s="34"/>
      <c r="D24" s="10"/>
      <c r="E24" s="11"/>
      <c r="F24" s="21"/>
      <c r="G24" s="22"/>
      <c r="H24" s="11"/>
      <c r="I24" s="37"/>
      <c r="J24" s="33"/>
      <c r="K24" s="36"/>
      <c r="L24" s="6"/>
      <c r="M24" s="23">
        <f>E281</f>
        <v>15</v>
      </c>
      <c r="N24" s="38">
        <f t="shared" si="0"/>
        <v>15</v>
      </c>
      <c r="O24" s="24">
        <f>$L$294</f>
        <v>250610</v>
      </c>
      <c r="P24" s="24">
        <f t="shared" ref="P24:T24" si="11">P294</f>
        <v>398770</v>
      </c>
      <c r="Q24" s="24">
        <f t="shared" si="11"/>
        <v>148260</v>
      </c>
      <c r="R24" s="24">
        <f t="shared" si="11"/>
        <v>250510</v>
      </c>
      <c r="S24" s="125">
        <f t="shared" si="11"/>
        <v>7.99</v>
      </c>
      <c r="T24" s="173">
        <f t="shared" si="11"/>
        <v>230495</v>
      </c>
      <c r="U24" s="159"/>
      <c r="V24" s="29"/>
      <c r="W24" s="30"/>
      <c r="X24" s="31"/>
    </row>
    <row r="25" spans="2:24">
      <c r="B25" s="1"/>
      <c r="C25" s="34"/>
      <c r="D25" s="10"/>
      <c r="E25" s="11"/>
      <c r="F25" s="21"/>
      <c r="G25" s="22"/>
      <c r="H25" s="11"/>
      <c r="I25" s="37"/>
      <c r="J25" s="33"/>
      <c r="K25" s="36"/>
      <c r="L25" s="6"/>
      <c r="M25" s="23">
        <f>E298</f>
        <v>16</v>
      </c>
      <c r="N25" s="38">
        <f t="shared" si="0"/>
        <v>16</v>
      </c>
      <c r="O25" s="24">
        <f>$L$312</f>
        <v>252640</v>
      </c>
      <c r="P25" s="24">
        <f t="shared" ref="P25:T25" si="12">P312</f>
        <v>402380</v>
      </c>
      <c r="Q25" s="24">
        <f t="shared" si="12"/>
        <v>149740</v>
      </c>
      <c r="R25" s="24">
        <f t="shared" si="12"/>
        <v>252640</v>
      </c>
      <c r="S25" s="125">
        <f t="shared" si="12"/>
        <v>8.15</v>
      </c>
      <c r="T25" s="173">
        <f t="shared" si="12"/>
        <v>232051</v>
      </c>
      <c r="U25" s="159"/>
      <c r="V25" s="29"/>
      <c r="W25" s="30"/>
      <c r="X25" s="31"/>
    </row>
    <row r="26" spans="2:24">
      <c r="B26" s="1"/>
      <c r="C26" s="34"/>
      <c r="D26" s="10"/>
      <c r="E26" s="11"/>
      <c r="F26" s="21"/>
      <c r="G26" s="22"/>
      <c r="H26" s="11"/>
      <c r="I26" s="37"/>
      <c r="J26" s="33"/>
      <c r="K26" s="36"/>
      <c r="L26" s="6"/>
      <c r="M26" s="23">
        <f>E316</f>
        <v>17</v>
      </c>
      <c r="N26" s="38">
        <f t="shared" si="0"/>
        <v>17</v>
      </c>
      <c r="O26" s="24">
        <f>L329</f>
        <v>253390</v>
      </c>
      <c r="P26" s="24">
        <f t="shared" ref="P26:R26" si="13">P329</f>
        <v>403010</v>
      </c>
      <c r="Q26" s="24">
        <f t="shared" si="13"/>
        <v>149520</v>
      </c>
      <c r="R26" s="24">
        <f t="shared" si="13"/>
        <v>253490</v>
      </c>
      <c r="S26" s="125">
        <f>$S$329</f>
        <v>8.1199999999999992</v>
      </c>
      <c r="T26" s="173">
        <f>$T$329</f>
        <v>232906</v>
      </c>
      <c r="U26" s="159"/>
      <c r="V26" s="29"/>
      <c r="W26" s="30"/>
      <c r="X26" s="31"/>
    </row>
    <row r="27" spans="2:24">
      <c r="B27" s="1"/>
      <c r="C27" s="34"/>
      <c r="D27" s="10"/>
      <c r="E27" s="11"/>
      <c r="F27" s="21"/>
      <c r="G27" s="22"/>
      <c r="H27" s="11"/>
      <c r="I27" s="37"/>
      <c r="J27" s="33"/>
      <c r="K27" s="36"/>
      <c r="L27" s="6"/>
      <c r="M27" s="23">
        <f>E333</f>
        <v>18</v>
      </c>
      <c r="N27" s="38">
        <f t="shared" si="0"/>
        <v>18</v>
      </c>
      <c r="O27" s="24">
        <f>L346</f>
        <v>248380</v>
      </c>
      <c r="P27" s="24">
        <f t="shared" ref="P27:R27" si="14">P346</f>
        <v>396560</v>
      </c>
      <c r="Q27" s="24">
        <f t="shared" si="14"/>
        <v>148290</v>
      </c>
      <c r="R27" s="24">
        <f t="shared" si="14"/>
        <v>248270</v>
      </c>
      <c r="S27" s="125">
        <f>$S$346</f>
        <v>9.0299999999999994</v>
      </c>
      <c r="T27" s="173">
        <f>$T$346</f>
        <v>225851</v>
      </c>
      <c r="U27" s="159"/>
      <c r="V27" s="29"/>
      <c r="W27" s="30"/>
      <c r="X27" s="31"/>
    </row>
    <row r="28" spans="2:24">
      <c r="B28" s="1"/>
      <c r="C28" s="34"/>
      <c r="D28" s="10"/>
      <c r="E28" s="11"/>
      <c r="F28" s="21"/>
      <c r="G28" s="22"/>
      <c r="H28" s="11"/>
      <c r="I28" s="37"/>
      <c r="J28" s="33"/>
      <c r="K28" s="36"/>
      <c r="L28" s="6"/>
      <c r="M28" s="115">
        <f>E350</f>
        <v>19</v>
      </c>
      <c r="N28" s="38">
        <f>+M28</f>
        <v>19</v>
      </c>
      <c r="O28" s="24">
        <f>L363</f>
        <v>252970</v>
      </c>
      <c r="P28" s="24">
        <f>P363</f>
        <v>401630</v>
      </c>
      <c r="Q28" s="24">
        <f>Q363</f>
        <v>149050</v>
      </c>
      <c r="R28" s="24">
        <f>R363</f>
        <v>252580</v>
      </c>
      <c r="S28" s="125">
        <f>$S$363</f>
        <v>8.8800000000000008</v>
      </c>
      <c r="T28" s="173">
        <f>$T$363</f>
        <v>230151</v>
      </c>
      <c r="U28" s="159"/>
      <c r="V28" s="29"/>
      <c r="W28" s="30"/>
      <c r="X28" s="31"/>
    </row>
    <row r="29" spans="2:24">
      <c r="B29" s="1"/>
      <c r="C29" s="34"/>
      <c r="D29" s="10"/>
      <c r="E29" s="11"/>
      <c r="F29" s="21"/>
      <c r="G29" s="22"/>
      <c r="H29" s="11"/>
      <c r="I29" s="37"/>
      <c r="J29" s="33"/>
      <c r="K29" s="36"/>
      <c r="L29" s="6"/>
      <c r="M29" s="115">
        <f>E367</f>
        <v>20</v>
      </c>
      <c r="N29" s="38">
        <f>+M29</f>
        <v>20</v>
      </c>
      <c r="O29" s="113">
        <f>L380</f>
        <v>251580</v>
      </c>
      <c r="P29" s="113">
        <f>P380</f>
        <v>400610</v>
      </c>
      <c r="Q29" s="113">
        <f t="shared" ref="Q29:R29" si="15">Q380</f>
        <v>149230</v>
      </c>
      <c r="R29" s="113">
        <f t="shared" si="15"/>
        <v>251380</v>
      </c>
      <c r="S29" s="125">
        <f>$S$380</f>
        <v>8.5399999999999991</v>
      </c>
      <c r="T29" s="114">
        <f>$T$380</f>
        <v>229912</v>
      </c>
      <c r="U29" s="159"/>
      <c r="V29" s="29"/>
      <c r="W29" s="30"/>
      <c r="X29" s="31"/>
    </row>
    <row r="30" spans="2:24" hidden="1">
      <c r="B30" s="1"/>
      <c r="C30" s="34"/>
      <c r="D30" s="10"/>
      <c r="E30" s="11"/>
      <c r="F30" s="21"/>
      <c r="G30" s="22"/>
      <c r="H30" s="11"/>
      <c r="I30" s="37"/>
      <c r="J30" s="33"/>
      <c r="K30" s="36"/>
      <c r="L30" s="6"/>
      <c r="M30" s="23"/>
      <c r="N30" s="38"/>
      <c r="O30" s="24"/>
      <c r="P30" s="24"/>
      <c r="Q30" s="24"/>
      <c r="R30" s="24"/>
      <c r="S30" s="125"/>
      <c r="T30" s="173"/>
      <c r="U30" s="159"/>
      <c r="V30" s="29"/>
      <c r="W30" s="30"/>
      <c r="X30" s="31"/>
    </row>
    <row r="31" spans="2:24" hidden="1">
      <c r="B31" s="1"/>
      <c r="C31" s="34"/>
      <c r="D31" s="10"/>
      <c r="E31" s="11"/>
      <c r="F31" s="21"/>
      <c r="G31" s="22"/>
      <c r="H31" s="11"/>
      <c r="I31" s="37"/>
      <c r="J31" s="33"/>
      <c r="K31" s="36"/>
      <c r="L31" s="6"/>
      <c r="M31" s="23"/>
      <c r="N31" s="38"/>
      <c r="O31" s="24"/>
      <c r="P31" s="24"/>
      <c r="Q31" s="24"/>
      <c r="R31" s="24"/>
      <c r="S31" s="125"/>
      <c r="T31" s="173"/>
      <c r="U31" s="159"/>
      <c r="V31" s="29"/>
      <c r="W31" s="30"/>
      <c r="X31" s="31"/>
    </row>
    <row r="32" spans="2:24" hidden="1">
      <c r="B32" s="1"/>
      <c r="C32" s="34"/>
      <c r="D32" s="10"/>
      <c r="E32" s="11"/>
      <c r="F32" s="21"/>
      <c r="G32" s="22"/>
      <c r="H32" s="11"/>
      <c r="I32" s="37"/>
      <c r="J32" s="33"/>
      <c r="K32" s="36"/>
      <c r="L32" s="6"/>
      <c r="M32" s="23"/>
      <c r="N32" s="38"/>
      <c r="O32" s="24"/>
      <c r="P32" s="24"/>
      <c r="Q32" s="24"/>
      <c r="R32" s="24"/>
      <c r="S32" s="125"/>
      <c r="T32" s="173"/>
      <c r="U32" s="159"/>
      <c r="V32" s="29"/>
      <c r="W32" s="30"/>
      <c r="X32" s="31"/>
    </row>
    <row r="33" spans="2:24" hidden="1">
      <c r="B33" s="1"/>
      <c r="C33" s="34"/>
      <c r="D33" s="10"/>
      <c r="E33" s="11"/>
      <c r="F33" s="21"/>
      <c r="G33" s="22"/>
      <c r="H33" s="11"/>
      <c r="I33" s="37"/>
      <c r="J33" s="33"/>
      <c r="K33" s="36"/>
      <c r="L33" s="6"/>
      <c r="M33" s="23"/>
      <c r="N33" s="38"/>
      <c r="O33" s="113"/>
      <c r="P33" s="113"/>
      <c r="Q33" s="113"/>
      <c r="R33" s="113"/>
      <c r="S33" s="125"/>
      <c r="T33" s="114"/>
      <c r="U33" s="159"/>
      <c r="V33" s="29"/>
      <c r="W33" s="30"/>
      <c r="X33" s="31"/>
    </row>
    <row r="34" spans="2:24" hidden="1">
      <c r="B34" s="1"/>
      <c r="C34" s="34"/>
      <c r="D34" s="10"/>
      <c r="E34" s="11"/>
      <c r="F34" s="21"/>
      <c r="G34" s="22"/>
      <c r="H34" s="11"/>
      <c r="I34" s="37"/>
      <c r="J34" s="33"/>
      <c r="K34" s="36"/>
      <c r="L34" s="6"/>
      <c r="M34" s="23"/>
      <c r="N34" s="38"/>
      <c r="O34" s="24"/>
      <c r="P34" s="24"/>
      <c r="Q34" s="24"/>
      <c r="R34" s="24"/>
      <c r="S34" s="125"/>
      <c r="T34" s="173"/>
      <c r="U34" s="159"/>
      <c r="V34" s="29"/>
      <c r="W34" s="30"/>
      <c r="X34" s="31"/>
    </row>
    <row r="35" spans="2:24" hidden="1">
      <c r="B35" s="1"/>
      <c r="C35" s="34"/>
      <c r="D35" s="10"/>
      <c r="E35" s="11"/>
      <c r="F35" s="21"/>
      <c r="G35" s="22"/>
      <c r="H35" s="11"/>
      <c r="I35" s="37"/>
      <c r="J35" s="33"/>
      <c r="K35" s="36"/>
      <c r="L35" s="6"/>
      <c r="M35" s="23"/>
      <c r="N35" s="38"/>
      <c r="O35" s="24"/>
      <c r="P35" s="24"/>
      <c r="Q35" s="24"/>
      <c r="R35" s="24"/>
      <c r="S35" s="125"/>
      <c r="T35" s="173"/>
      <c r="U35" s="159"/>
      <c r="V35" s="29"/>
      <c r="W35" s="30"/>
      <c r="X35" s="31"/>
    </row>
    <row r="36" spans="2:24" hidden="1">
      <c r="B36" s="1"/>
      <c r="C36" s="34"/>
      <c r="D36" s="10"/>
      <c r="E36" s="11"/>
      <c r="F36" s="21"/>
      <c r="G36" s="22"/>
      <c r="H36" s="11"/>
      <c r="I36" s="37"/>
      <c r="J36" s="33"/>
      <c r="K36" s="36"/>
      <c r="L36" s="6"/>
      <c r="M36" s="23"/>
      <c r="N36" s="38"/>
      <c r="O36" s="24"/>
      <c r="P36" s="24"/>
      <c r="Q36" s="24"/>
      <c r="R36" s="24"/>
      <c r="S36" s="125"/>
      <c r="T36" s="173"/>
      <c r="U36" s="159"/>
      <c r="V36" s="29"/>
      <c r="W36" s="30"/>
      <c r="X36" s="31"/>
    </row>
    <row r="37" spans="2:24" hidden="1">
      <c r="B37" s="1"/>
      <c r="C37" s="34"/>
      <c r="D37" s="10"/>
      <c r="E37" s="11"/>
      <c r="F37" s="21"/>
      <c r="G37" s="22"/>
      <c r="H37" s="11"/>
      <c r="I37" s="37"/>
      <c r="J37" s="33"/>
      <c r="K37" s="36"/>
      <c r="L37" s="6"/>
      <c r="M37" s="23"/>
      <c r="N37" s="38"/>
      <c r="O37" s="113"/>
      <c r="P37" s="113"/>
      <c r="Q37" s="113"/>
      <c r="R37" s="113"/>
      <c r="S37" s="125"/>
      <c r="T37" s="114"/>
      <c r="U37" s="159"/>
      <c r="V37" s="29"/>
      <c r="W37" s="30"/>
      <c r="X37" s="31"/>
    </row>
    <row r="38" spans="2:24" hidden="1">
      <c r="B38" s="1"/>
      <c r="C38" s="34"/>
      <c r="D38" s="10"/>
      <c r="E38" s="11"/>
      <c r="F38" s="21"/>
      <c r="G38" s="22"/>
      <c r="H38" s="11"/>
      <c r="I38" s="37"/>
      <c r="J38" s="33"/>
      <c r="K38" s="36"/>
      <c r="L38" s="6"/>
      <c r="M38" s="23"/>
      <c r="N38" s="38"/>
      <c r="O38" s="24"/>
      <c r="P38" s="24"/>
      <c r="Q38" s="24"/>
      <c r="R38" s="24"/>
      <c r="S38" s="125"/>
      <c r="T38" s="173"/>
      <c r="U38" s="159"/>
      <c r="V38" s="29"/>
      <c r="W38" s="30"/>
      <c r="X38" s="31"/>
    </row>
    <row r="39" spans="2:24" hidden="1">
      <c r="B39" s="1"/>
      <c r="C39" s="34"/>
      <c r="D39" s="10"/>
      <c r="E39" s="11"/>
      <c r="F39" s="21"/>
      <c r="G39" s="22"/>
      <c r="H39" s="11"/>
      <c r="I39" s="37"/>
      <c r="J39" s="33"/>
      <c r="K39" s="36"/>
      <c r="L39" s="6"/>
      <c r="M39" s="23"/>
      <c r="N39" s="38"/>
      <c r="O39" s="24"/>
      <c r="P39" s="24"/>
      <c r="Q39" s="24"/>
      <c r="R39" s="24"/>
      <c r="S39" s="125"/>
      <c r="T39" s="114"/>
      <c r="U39" s="159"/>
      <c r="V39" s="29"/>
      <c r="W39" s="30"/>
      <c r="X39" s="31"/>
    </row>
    <row r="40" spans="2:24" s="43" customFormat="1" ht="15.75" thickBot="1">
      <c r="B40" s="39"/>
      <c r="C40" s="39"/>
      <c r="D40" s="39"/>
      <c r="E40" s="40"/>
      <c r="F40" s="40"/>
      <c r="G40" s="41"/>
      <c r="H40" s="41"/>
      <c r="I40" s="42"/>
      <c r="J40" s="41"/>
      <c r="K40" s="41"/>
      <c r="L40" s="41"/>
      <c r="M40" s="262" t="s">
        <v>25</v>
      </c>
      <c r="N40" s="263"/>
      <c r="O40" s="116">
        <f>+SUM(O10:O39)</f>
        <v>5036530</v>
      </c>
      <c r="P40" s="116">
        <f>+SUM(P10:P39)</f>
        <v>8031750</v>
      </c>
      <c r="Q40" s="116">
        <f>+SUM(Q10:Q39)</f>
        <v>2996150</v>
      </c>
      <c r="R40" s="116">
        <f>+SUM(R10:R39)</f>
        <v>5035600</v>
      </c>
      <c r="S40" s="117">
        <f>ROUND((((R40-T40)/R40)*100),5)</f>
        <v>8.2891399999999997</v>
      </c>
      <c r="T40" s="192">
        <f>+SUM(T10:T39)</f>
        <v>4618192</v>
      </c>
      <c r="U40" s="160"/>
      <c r="V40" s="40"/>
      <c r="W40" s="39"/>
      <c r="X40" s="40"/>
    </row>
    <row r="41" spans="2:24">
      <c r="B41" s="1"/>
      <c r="C41" s="1"/>
      <c r="D41" s="1"/>
      <c r="E41" s="2"/>
      <c r="F41" s="29"/>
      <c r="G41" s="29"/>
      <c r="H41" s="29"/>
      <c r="I41" s="44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161"/>
      <c r="V41" s="29"/>
      <c r="W41" s="155"/>
      <c r="X41" s="31"/>
    </row>
    <row r="42" spans="2:24">
      <c r="B42" s="1"/>
      <c r="C42" s="1"/>
      <c r="D42" s="1"/>
      <c r="E42" s="2"/>
      <c r="F42" s="29"/>
      <c r="G42" s="29"/>
      <c r="H42" s="29"/>
      <c r="I42" s="44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159"/>
      <c r="V42" s="29"/>
      <c r="W42" s="30"/>
      <c r="X42" s="31"/>
    </row>
    <row r="43" spans="2:24" ht="15.75" thickBot="1">
      <c r="B43" s="1"/>
      <c r="C43" s="1"/>
      <c r="D43" s="1" t="s">
        <v>26</v>
      </c>
      <c r="E43" s="2">
        <v>1</v>
      </c>
      <c r="F43" s="45"/>
      <c r="G43" s="237" t="s">
        <v>27</v>
      </c>
      <c r="H43" s="238"/>
      <c r="I43" s="238"/>
      <c r="J43" s="238"/>
      <c r="K43" s="238"/>
      <c r="L43" s="238"/>
      <c r="M43" s="242" t="s">
        <v>28</v>
      </c>
      <c r="N43" s="243"/>
      <c r="O43" s="243"/>
      <c r="P43" s="243"/>
      <c r="Q43" s="243"/>
      <c r="R43" s="243"/>
      <c r="S43" s="243"/>
      <c r="T43" s="244"/>
      <c r="U43" s="162"/>
      <c r="V43" s="2"/>
      <c r="W43" s="231"/>
      <c r="X43" s="241"/>
    </row>
    <row r="44" spans="2:24" ht="26.25" customHeight="1">
      <c r="B44" s="264" t="s">
        <v>76</v>
      </c>
      <c r="C44" s="207" t="s">
        <v>29</v>
      </c>
      <c r="D44" s="209" t="s">
        <v>30</v>
      </c>
      <c r="E44" s="209" t="s">
        <v>31</v>
      </c>
      <c r="F44" s="209" t="s">
        <v>32</v>
      </c>
      <c r="G44" s="211" t="s">
        <v>33</v>
      </c>
      <c r="H44" s="212"/>
      <c r="I44" s="46" t="s">
        <v>34</v>
      </c>
      <c r="J44" s="211" t="s">
        <v>35</v>
      </c>
      <c r="K44" s="223"/>
      <c r="L44" s="212"/>
      <c r="M44" s="224" t="s">
        <v>33</v>
      </c>
      <c r="N44" s="225"/>
      <c r="O44" s="47" t="s">
        <v>34</v>
      </c>
      <c r="P44" s="224" t="s">
        <v>35</v>
      </c>
      <c r="Q44" s="226"/>
      <c r="R44" s="226"/>
      <c r="S44" s="226"/>
      <c r="T44" s="227"/>
      <c r="U44" s="159"/>
      <c r="V44" s="232" t="s">
        <v>36</v>
      </c>
      <c r="W44" s="233"/>
      <c r="X44" s="234"/>
    </row>
    <row r="45" spans="2:24" ht="28.15" customHeight="1" thickBot="1">
      <c r="B45" s="265"/>
      <c r="C45" s="208"/>
      <c r="D45" s="210"/>
      <c r="E45" s="210"/>
      <c r="F45" s="210"/>
      <c r="G45" s="48" t="s">
        <v>37</v>
      </c>
      <c r="H45" s="48" t="s">
        <v>38</v>
      </c>
      <c r="I45" s="49" t="s">
        <v>39</v>
      </c>
      <c r="J45" s="48" t="s">
        <v>40</v>
      </c>
      <c r="K45" s="48" t="s">
        <v>41</v>
      </c>
      <c r="L45" s="48" t="s">
        <v>42</v>
      </c>
      <c r="M45" s="50" t="s">
        <v>37</v>
      </c>
      <c r="N45" s="50" t="s">
        <v>38</v>
      </c>
      <c r="O45" s="50" t="s">
        <v>39</v>
      </c>
      <c r="P45" s="50" t="s">
        <v>40</v>
      </c>
      <c r="Q45" s="50" t="s">
        <v>41</v>
      </c>
      <c r="R45" s="50" t="s">
        <v>42</v>
      </c>
      <c r="S45" s="50" t="s">
        <v>12</v>
      </c>
      <c r="T45" s="51" t="s">
        <v>43</v>
      </c>
      <c r="U45" s="159"/>
      <c r="V45" s="175" t="s">
        <v>44</v>
      </c>
      <c r="W45" s="52" t="s">
        <v>45</v>
      </c>
      <c r="X45" s="176" t="s">
        <v>4</v>
      </c>
    </row>
    <row r="46" spans="2:24" s="60" customFormat="1">
      <c r="B46" s="265"/>
      <c r="C46" s="53">
        <v>1</v>
      </c>
      <c r="D46" s="118">
        <v>46030</v>
      </c>
      <c r="E46" s="54">
        <v>0.68333333333333324</v>
      </c>
      <c r="F46" s="55">
        <v>997155</v>
      </c>
      <c r="G46" s="55" t="s">
        <v>105</v>
      </c>
      <c r="H46" s="55" t="s">
        <v>106</v>
      </c>
      <c r="I46" s="55">
        <v>3266329</v>
      </c>
      <c r="J46" s="56">
        <v>44710</v>
      </c>
      <c r="K46" s="56">
        <v>15970</v>
      </c>
      <c r="L46" s="56">
        <f t="shared" ref="L46:L53" si="16">IF(K46=0,"",J46-K46)</f>
        <v>28740</v>
      </c>
      <c r="M46" s="55" t="str">
        <f t="shared" ref="M46:M53" si="17">IF(G46=0,"",+G46)</f>
        <v>LPKD54</v>
      </c>
      <c r="N46" s="55" t="str">
        <f t="shared" ref="N46:N53" si="18">IF(H46=0,"",+H46)</f>
        <v>GRGH84</v>
      </c>
      <c r="O46" s="55">
        <f t="shared" ref="O46:O53" si="19">IF(I46=0,"",+I46)</f>
        <v>3266329</v>
      </c>
      <c r="P46" s="56">
        <v>44750</v>
      </c>
      <c r="Q46" s="56">
        <v>15990</v>
      </c>
      <c r="R46" s="56">
        <f t="shared" ref="R46:R53" si="20">IF(Q46=0,"",P46-Q46)</f>
        <v>28760</v>
      </c>
      <c r="S46" s="57">
        <v>8.5299999999999994</v>
      </c>
      <c r="T46" s="67">
        <f t="shared" ref="T46:T48" si="21">ROUND(IF(S46=0,"",(R46-(R46*S46)/100)),0)</f>
        <v>26307</v>
      </c>
      <c r="U46" s="163"/>
      <c r="V46" s="177">
        <f t="shared" ref="V46:V54" si="22">0-S46</f>
        <v>-8.5299999999999994</v>
      </c>
      <c r="W46" s="59"/>
      <c r="X46" s="182"/>
    </row>
    <row r="47" spans="2:24" s="60" customFormat="1">
      <c r="B47" s="265"/>
      <c r="C47" s="61">
        <v>2</v>
      </c>
      <c r="D47" s="62">
        <v>46030</v>
      </c>
      <c r="E47" s="63">
        <v>0.72430555555555554</v>
      </c>
      <c r="F47" s="64">
        <v>997160</v>
      </c>
      <c r="G47" s="64" t="s">
        <v>107</v>
      </c>
      <c r="H47" s="64" t="s">
        <v>108</v>
      </c>
      <c r="I47" s="64">
        <v>3266333</v>
      </c>
      <c r="J47" s="65">
        <v>44840</v>
      </c>
      <c r="K47" s="65">
        <v>16790</v>
      </c>
      <c r="L47" s="65">
        <f t="shared" si="16"/>
        <v>28050</v>
      </c>
      <c r="M47" s="64" t="str">
        <f t="shared" si="17"/>
        <v>PSHF42</v>
      </c>
      <c r="N47" s="64" t="str">
        <f t="shared" si="18"/>
        <v>HXDR20</v>
      </c>
      <c r="O47" s="64">
        <f t="shared" si="19"/>
        <v>3266333</v>
      </c>
      <c r="P47" s="65">
        <v>44900</v>
      </c>
      <c r="Q47" s="65">
        <v>16830</v>
      </c>
      <c r="R47" s="65">
        <f t="shared" si="20"/>
        <v>28070</v>
      </c>
      <c r="S47" s="66">
        <v>8.5299999999999994</v>
      </c>
      <c r="T47" s="67">
        <f t="shared" si="21"/>
        <v>25676</v>
      </c>
      <c r="U47" s="163"/>
      <c r="V47" s="177">
        <f t="shared" si="22"/>
        <v>-8.5299999999999994</v>
      </c>
      <c r="W47" s="59"/>
      <c r="X47" s="182"/>
    </row>
    <row r="48" spans="2:24" s="60" customFormat="1">
      <c r="B48" s="265"/>
      <c r="C48" s="61">
        <v>3</v>
      </c>
      <c r="D48" s="62">
        <v>46030</v>
      </c>
      <c r="E48" s="63">
        <v>0.68472222222222223</v>
      </c>
      <c r="F48" s="64">
        <v>997158</v>
      </c>
      <c r="G48" s="64" t="s">
        <v>109</v>
      </c>
      <c r="H48" s="64" t="s">
        <v>110</v>
      </c>
      <c r="I48" s="64">
        <v>3266331</v>
      </c>
      <c r="J48" s="65">
        <v>44950</v>
      </c>
      <c r="K48" s="65">
        <v>16680</v>
      </c>
      <c r="L48" s="65">
        <f t="shared" si="16"/>
        <v>28270</v>
      </c>
      <c r="M48" s="64" t="str">
        <f t="shared" si="17"/>
        <v>TKXJ26</v>
      </c>
      <c r="N48" s="64" t="str">
        <f t="shared" si="18"/>
        <v>PXCV75</v>
      </c>
      <c r="O48" s="64">
        <f t="shared" si="19"/>
        <v>3266331</v>
      </c>
      <c r="P48" s="65">
        <v>44970</v>
      </c>
      <c r="Q48" s="65">
        <v>16700</v>
      </c>
      <c r="R48" s="65">
        <f t="shared" si="20"/>
        <v>28270</v>
      </c>
      <c r="S48" s="66">
        <v>8.5299999999999994</v>
      </c>
      <c r="T48" s="67">
        <f t="shared" si="21"/>
        <v>25859</v>
      </c>
      <c r="U48" s="163"/>
      <c r="V48" s="177">
        <f t="shared" si="22"/>
        <v>-8.5299999999999994</v>
      </c>
      <c r="W48" s="59"/>
      <c r="X48" s="182"/>
    </row>
    <row r="49" spans="2:24" s="60" customFormat="1">
      <c r="B49" s="265"/>
      <c r="C49" s="61">
        <v>4</v>
      </c>
      <c r="D49" s="62">
        <v>46030</v>
      </c>
      <c r="E49" s="63">
        <v>0.68541666666666667</v>
      </c>
      <c r="F49" s="64">
        <v>997159</v>
      </c>
      <c r="G49" s="64" t="s">
        <v>111</v>
      </c>
      <c r="H49" s="64" t="s">
        <v>112</v>
      </c>
      <c r="I49" s="64">
        <v>3266332</v>
      </c>
      <c r="J49" s="65">
        <v>44760</v>
      </c>
      <c r="K49" s="65">
        <v>16340</v>
      </c>
      <c r="L49" s="65">
        <f t="shared" si="16"/>
        <v>28420</v>
      </c>
      <c r="M49" s="64" t="str">
        <f t="shared" si="17"/>
        <v>SVBK17</v>
      </c>
      <c r="N49" s="64" t="str">
        <f t="shared" si="18"/>
        <v>JP2808</v>
      </c>
      <c r="O49" s="64">
        <f t="shared" si="19"/>
        <v>3266332</v>
      </c>
      <c r="P49" s="65">
        <v>44780</v>
      </c>
      <c r="Q49" s="65">
        <v>16360</v>
      </c>
      <c r="R49" s="65">
        <f t="shared" si="20"/>
        <v>28420</v>
      </c>
      <c r="S49" s="66">
        <v>8.5299999999999994</v>
      </c>
      <c r="T49" s="67">
        <f t="shared" ref="T49:T54" si="23">ROUND(IF(S49=0,"",(R49-(R49*S49)/100)),0)</f>
        <v>25996</v>
      </c>
      <c r="U49" s="163"/>
      <c r="V49" s="177">
        <f t="shared" si="22"/>
        <v>-8.5299999999999994</v>
      </c>
      <c r="W49" s="59">
        <f t="shared" ref="W49:W54" si="24">IF(R49=0,"",(R49-L49))</f>
        <v>0</v>
      </c>
      <c r="X49" s="182">
        <f t="shared" ref="X49:X54" si="25">+W49/L49</f>
        <v>0</v>
      </c>
    </row>
    <row r="50" spans="2:24" s="60" customFormat="1">
      <c r="B50" s="265"/>
      <c r="C50" s="61">
        <v>5</v>
      </c>
      <c r="D50" s="62">
        <v>46030</v>
      </c>
      <c r="E50" s="63">
        <v>0.68611111111111101</v>
      </c>
      <c r="F50" s="64">
        <v>997157</v>
      </c>
      <c r="G50" s="64" t="s">
        <v>113</v>
      </c>
      <c r="H50" s="64" t="s">
        <v>114</v>
      </c>
      <c r="I50" s="64">
        <v>3266330</v>
      </c>
      <c r="J50" s="65">
        <v>44760</v>
      </c>
      <c r="K50" s="65">
        <v>15890</v>
      </c>
      <c r="L50" s="65">
        <f t="shared" si="16"/>
        <v>28870</v>
      </c>
      <c r="M50" s="64" t="str">
        <f t="shared" si="17"/>
        <v>SKZG31</v>
      </c>
      <c r="N50" s="64" t="str">
        <f t="shared" si="18"/>
        <v>JWPK57</v>
      </c>
      <c r="O50" s="64">
        <f t="shared" si="19"/>
        <v>3266330</v>
      </c>
      <c r="P50" s="65">
        <v>44770</v>
      </c>
      <c r="Q50" s="65">
        <v>15910</v>
      </c>
      <c r="R50" s="65">
        <f t="shared" si="20"/>
        <v>28860</v>
      </c>
      <c r="S50" s="66">
        <v>8.5299999999999994</v>
      </c>
      <c r="T50" s="67">
        <f t="shared" si="23"/>
        <v>26398</v>
      </c>
      <c r="U50" s="163"/>
      <c r="V50" s="177">
        <f t="shared" si="22"/>
        <v>-8.5299999999999994</v>
      </c>
      <c r="W50" s="59">
        <f t="shared" si="24"/>
        <v>-10</v>
      </c>
      <c r="X50" s="182">
        <f t="shared" si="25"/>
        <v>-3.4638032559750607E-4</v>
      </c>
    </row>
    <row r="51" spans="2:24" s="60" customFormat="1">
      <c r="B51" s="265"/>
      <c r="C51" s="61">
        <v>6</v>
      </c>
      <c r="D51" s="62">
        <v>46030</v>
      </c>
      <c r="E51" s="63">
        <v>0.76041666666666663</v>
      </c>
      <c r="F51" s="64">
        <v>997165</v>
      </c>
      <c r="G51" s="64" t="s">
        <v>115</v>
      </c>
      <c r="H51" s="64" t="s">
        <v>116</v>
      </c>
      <c r="I51" s="64">
        <v>3266338</v>
      </c>
      <c r="J51" s="65">
        <v>44620</v>
      </c>
      <c r="K51" s="65">
        <v>15770</v>
      </c>
      <c r="L51" s="65">
        <f t="shared" si="16"/>
        <v>28850</v>
      </c>
      <c r="M51" s="64" t="str">
        <f t="shared" si="17"/>
        <v>SLHR36</v>
      </c>
      <c r="N51" s="64" t="str">
        <f t="shared" si="18"/>
        <v>KDGW58</v>
      </c>
      <c r="O51" s="64">
        <f t="shared" si="19"/>
        <v>3266338</v>
      </c>
      <c r="P51" s="65">
        <v>44620</v>
      </c>
      <c r="Q51" s="65">
        <v>15770</v>
      </c>
      <c r="R51" s="65">
        <f t="shared" si="20"/>
        <v>28850</v>
      </c>
      <c r="S51" s="66">
        <v>8.5299999999999994</v>
      </c>
      <c r="T51" s="67">
        <f t="shared" si="23"/>
        <v>26389</v>
      </c>
      <c r="U51" s="163"/>
      <c r="V51" s="177">
        <f t="shared" si="22"/>
        <v>-8.5299999999999994</v>
      </c>
      <c r="W51" s="59">
        <f t="shared" si="24"/>
        <v>0</v>
      </c>
      <c r="X51" s="182">
        <f t="shared" si="25"/>
        <v>0</v>
      </c>
    </row>
    <row r="52" spans="2:24" s="60" customFormat="1">
      <c r="B52" s="265"/>
      <c r="C52" s="61">
        <v>7</v>
      </c>
      <c r="D52" s="62">
        <v>46030</v>
      </c>
      <c r="E52" s="63">
        <v>0.76111111111111107</v>
      </c>
      <c r="F52" s="64">
        <v>997163</v>
      </c>
      <c r="G52" s="64" t="s">
        <v>117</v>
      </c>
      <c r="H52" s="64" t="s">
        <v>118</v>
      </c>
      <c r="I52" s="64">
        <v>3266336</v>
      </c>
      <c r="J52" s="65">
        <v>44600</v>
      </c>
      <c r="K52" s="65">
        <v>16420</v>
      </c>
      <c r="L52" s="65">
        <f t="shared" si="16"/>
        <v>28180</v>
      </c>
      <c r="M52" s="64" t="str">
        <f t="shared" si="17"/>
        <v>SVPZ41</v>
      </c>
      <c r="N52" s="64" t="str">
        <f t="shared" si="18"/>
        <v>PXBV96</v>
      </c>
      <c r="O52" s="64">
        <f t="shared" si="19"/>
        <v>3266336</v>
      </c>
      <c r="P52" s="65">
        <v>44580</v>
      </c>
      <c r="Q52" s="65">
        <v>16490</v>
      </c>
      <c r="R52" s="65">
        <f t="shared" si="20"/>
        <v>28090</v>
      </c>
      <c r="S52" s="66">
        <v>8.5299999999999994</v>
      </c>
      <c r="T52" s="67">
        <f t="shared" si="23"/>
        <v>25694</v>
      </c>
      <c r="U52" s="163"/>
      <c r="V52" s="177">
        <f t="shared" si="22"/>
        <v>-8.5299999999999994</v>
      </c>
      <c r="W52" s="59">
        <f t="shared" si="24"/>
        <v>-90</v>
      </c>
      <c r="X52" s="182">
        <f t="shared" si="25"/>
        <v>-3.1937544357700499E-3</v>
      </c>
    </row>
    <row r="53" spans="2:24" s="60" customFormat="1">
      <c r="B53" s="265"/>
      <c r="C53" s="61">
        <v>8</v>
      </c>
      <c r="D53" s="62">
        <v>46030</v>
      </c>
      <c r="E53" s="63">
        <v>0.76180555555555562</v>
      </c>
      <c r="F53" s="64">
        <v>997164</v>
      </c>
      <c r="G53" s="64" t="s">
        <v>119</v>
      </c>
      <c r="H53" s="64" t="s">
        <v>120</v>
      </c>
      <c r="I53" s="64">
        <v>3266337</v>
      </c>
      <c r="J53" s="65">
        <v>44540</v>
      </c>
      <c r="K53" s="65">
        <v>16950</v>
      </c>
      <c r="L53" s="65">
        <f t="shared" si="16"/>
        <v>27590</v>
      </c>
      <c r="M53" s="64" t="str">
        <f t="shared" si="17"/>
        <v>SVPZ39</v>
      </c>
      <c r="N53" s="64" t="str">
        <f t="shared" si="18"/>
        <v>PWZK83</v>
      </c>
      <c r="O53" s="64">
        <f t="shared" si="19"/>
        <v>3266337</v>
      </c>
      <c r="P53" s="65">
        <v>44560</v>
      </c>
      <c r="Q53" s="65">
        <v>16970</v>
      </c>
      <c r="R53" s="65">
        <f t="shared" si="20"/>
        <v>27590</v>
      </c>
      <c r="S53" s="66">
        <v>8.5299999999999994</v>
      </c>
      <c r="T53" s="67">
        <f t="shared" si="23"/>
        <v>25237</v>
      </c>
      <c r="U53" s="163"/>
      <c r="V53" s="177">
        <f t="shared" si="22"/>
        <v>-8.5299999999999994</v>
      </c>
      <c r="W53" s="59">
        <f t="shared" si="24"/>
        <v>0</v>
      </c>
      <c r="X53" s="182">
        <f t="shared" si="25"/>
        <v>0</v>
      </c>
    </row>
    <row r="54" spans="2:24" s="60" customFormat="1" ht="15.75" thickBot="1">
      <c r="B54" s="266"/>
      <c r="C54" s="119">
        <v>9</v>
      </c>
      <c r="D54" s="120">
        <v>46030</v>
      </c>
      <c r="E54" s="68">
        <v>0.76250000000000007</v>
      </c>
      <c r="F54" s="69">
        <v>997162</v>
      </c>
      <c r="G54" s="69" t="s">
        <v>121</v>
      </c>
      <c r="H54" s="69" t="s">
        <v>122</v>
      </c>
      <c r="I54" s="69">
        <v>3266335</v>
      </c>
      <c r="J54" s="70">
        <v>44390</v>
      </c>
      <c r="K54" s="70">
        <v>16440</v>
      </c>
      <c r="L54" s="70">
        <f>IF(K54=0,"",J54-K54)</f>
        <v>27950</v>
      </c>
      <c r="M54" s="69" t="str">
        <f>IF(G54=0,"",+G54)</f>
        <v>TLWW61</v>
      </c>
      <c r="N54" s="69" t="str">
        <f>IF(H54=0,"",+H54)</f>
        <v>PXFG67</v>
      </c>
      <c r="O54" s="69">
        <f>IF(I54=0,"",+I54)</f>
        <v>3266335</v>
      </c>
      <c r="P54" s="70">
        <v>44380</v>
      </c>
      <c r="Q54" s="70">
        <v>16490</v>
      </c>
      <c r="R54" s="70">
        <f>IF(Q54=0,"",P54-Q54)</f>
        <v>27890</v>
      </c>
      <c r="S54" s="71">
        <v>8.5299999999999994</v>
      </c>
      <c r="T54" s="72">
        <f t="shared" si="23"/>
        <v>25511</v>
      </c>
      <c r="U54" s="163"/>
      <c r="V54" s="179">
        <f t="shared" si="22"/>
        <v>-8.5299999999999994</v>
      </c>
      <c r="W54" s="180">
        <f t="shared" si="24"/>
        <v>-60</v>
      </c>
      <c r="X54" s="183">
        <f t="shared" si="25"/>
        <v>-2.1466905187835419E-3</v>
      </c>
    </row>
    <row r="55" spans="2:24">
      <c r="B55" s="1"/>
      <c r="C55" s="1"/>
      <c r="D55" s="1"/>
      <c r="E55" s="2"/>
      <c r="F55" s="3"/>
      <c r="G55" s="4"/>
      <c r="H55" s="4"/>
      <c r="I55" s="5"/>
      <c r="J55" s="73"/>
      <c r="K55" s="73"/>
      <c r="L55" s="73"/>
      <c r="M55" s="4"/>
      <c r="N55" s="4"/>
      <c r="O55" s="4"/>
      <c r="P55" s="73"/>
      <c r="Q55" s="73"/>
      <c r="R55" s="203"/>
      <c r="S55" s="4"/>
      <c r="T55" s="4"/>
      <c r="U55" s="157"/>
      <c r="V55" s="74"/>
      <c r="W55" s="4"/>
      <c r="X55" s="4"/>
    </row>
    <row r="56" spans="2:24">
      <c r="B56" s="1"/>
      <c r="C56" s="75">
        <f>COUNT(C46:C54)</f>
        <v>9</v>
      </c>
      <c r="D56" s="76"/>
      <c r="E56" s="77"/>
      <c r="F56" s="213" t="s">
        <v>46</v>
      </c>
      <c r="G56" s="214"/>
      <c r="H56" s="214"/>
      <c r="I56" s="215"/>
      <c r="J56" s="78">
        <f>SUM(J46:J54)</f>
        <v>402170</v>
      </c>
      <c r="K56" s="78">
        <f>SUM(K46:K54)</f>
        <v>147250</v>
      </c>
      <c r="L56" s="78">
        <f>SUM(L46:L54)</f>
        <v>254920</v>
      </c>
      <c r="M56" s="79"/>
      <c r="N56" s="79"/>
      <c r="O56" s="79"/>
      <c r="P56" s="78">
        <f>SUM(P46:P54)</f>
        <v>402310</v>
      </c>
      <c r="Q56" s="78">
        <f>SUM(Q46:Q54)</f>
        <v>147510</v>
      </c>
      <c r="R56" s="204">
        <f>SUM(R46:R54)</f>
        <v>254800</v>
      </c>
      <c r="S56" s="128">
        <f>ROUND((((R56-T56)/R56)*100),2)</f>
        <v>8.5299999999999994</v>
      </c>
      <c r="T56" s="127">
        <f>SUM(T46:T54)</f>
        <v>233067</v>
      </c>
      <c r="U56" s="164"/>
      <c r="V56" s="82"/>
      <c r="W56" s="83">
        <f>SUM(W46:W54)</f>
        <v>-160</v>
      </c>
      <c r="X56" s="83">
        <f>SUM(X46:X54)</f>
        <v>-5.686825280151098E-3</v>
      </c>
    </row>
    <row r="57" spans="2:24">
      <c r="C57" s="84"/>
      <c r="D57" s="76"/>
      <c r="E57" s="77"/>
      <c r="F57" s="213" t="s">
        <v>47</v>
      </c>
      <c r="G57" s="214"/>
      <c r="H57" s="214"/>
      <c r="I57" s="215"/>
      <c r="J57" s="78">
        <f>SUM(J46:J54)</f>
        <v>402170</v>
      </c>
      <c r="K57" s="78">
        <f>SUM(K46:K54)</f>
        <v>147250</v>
      </c>
      <c r="L57" s="78">
        <f>SUM(L46:L54)</f>
        <v>254920</v>
      </c>
      <c r="M57" s="79"/>
      <c r="N57" s="79"/>
      <c r="O57" s="79"/>
      <c r="P57" s="78">
        <f>SUM(P46:P54)</f>
        <v>402310</v>
      </c>
      <c r="Q57" s="78">
        <f>SUM(Q46:Q54)</f>
        <v>147510</v>
      </c>
      <c r="R57" s="204">
        <f>SUM(R46:R54)</f>
        <v>254800</v>
      </c>
      <c r="S57" s="128"/>
      <c r="T57" s="127">
        <f>SUM(T46:T54)</f>
        <v>233067</v>
      </c>
      <c r="U57" s="164"/>
      <c r="V57" s="82"/>
      <c r="W57" s="85">
        <f>+W56</f>
        <v>-160</v>
      </c>
      <c r="X57" s="83"/>
    </row>
    <row r="60" spans="2:24" ht="15.75" thickBot="1">
      <c r="B60" s="1"/>
      <c r="C60" s="1"/>
      <c r="D60" s="1" t="s">
        <v>26</v>
      </c>
      <c r="E60" s="2">
        <v>2</v>
      </c>
      <c r="F60" s="45"/>
      <c r="G60" s="216" t="s">
        <v>27</v>
      </c>
      <c r="H60" s="217"/>
      <c r="I60" s="217"/>
      <c r="J60" s="217"/>
      <c r="K60" s="217"/>
      <c r="L60" s="252"/>
      <c r="M60" s="253" t="s">
        <v>28</v>
      </c>
      <c r="N60" s="254"/>
      <c r="O60" s="254"/>
      <c r="P60" s="254"/>
      <c r="Q60" s="254"/>
      <c r="R60" s="254"/>
      <c r="S60" s="254"/>
      <c r="T60" s="255"/>
      <c r="U60" s="162"/>
      <c r="V60" s="2"/>
      <c r="W60" s="231"/>
      <c r="X60" s="231"/>
    </row>
    <row r="61" spans="2:24" ht="26.25" customHeight="1">
      <c r="B61" s="264" t="s">
        <v>77</v>
      </c>
      <c r="C61" s="207" t="s">
        <v>29</v>
      </c>
      <c r="D61" s="209" t="s">
        <v>30</v>
      </c>
      <c r="E61" s="209" t="s">
        <v>31</v>
      </c>
      <c r="F61" s="209" t="s">
        <v>32</v>
      </c>
      <c r="G61" s="211" t="s">
        <v>33</v>
      </c>
      <c r="H61" s="212"/>
      <c r="I61" s="46" t="s">
        <v>34</v>
      </c>
      <c r="J61" s="211" t="s">
        <v>35</v>
      </c>
      <c r="K61" s="223"/>
      <c r="L61" s="212"/>
      <c r="M61" s="224" t="s">
        <v>33</v>
      </c>
      <c r="N61" s="225"/>
      <c r="O61" s="47" t="s">
        <v>34</v>
      </c>
      <c r="P61" s="224" t="s">
        <v>35</v>
      </c>
      <c r="Q61" s="226"/>
      <c r="R61" s="226"/>
      <c r="S61" s="226"/>
      <c r="T61" s="227"/>
      <c r="U61" s="159"/>
      <c r="V61" s="232" t="s">
        <v>36</v>
      </c>
      <c r="W61" s="233"/>
      <c r="X61" s="234"/>
    </row>
    <row r="62" spans="2:24" ht="28.15" customHeight="1" thickBot="1">
      <c r="B62" s="265"/>
      <c r="C62" s="208"/>
      <c r="D62" s="210"/>
      <c r="E62" s="210"/>
      <c r="F62" s="210"/>
      <c r="G62" s="48" t="s">
        <v>37</v>
      </c>
      <c r="H62" s="48" t="s">
        <v>38</v>
      </c>
      <c r="I62" s="49" t="s">
        <v>39</v>
      </c>
      <c r="J62" s="48" t="s">
        <v>40</v>
      </c>
      <c r="K62" s="48" t="s">
        <v>41</v>
      </c>
      <c r="L62" s="48" t="s">
        <v>42</v>
      </c>
      <c r="M62" s="50" t="s">
        <v>37</v>
      </c>
      <c r="N62" s="50" t="s">
        <v>38</v>
      </c>
      <c r="O62" s="50" t="s">
        <v>39</v>
      </c>
      <c r="P62" s="50" t="s">
        <v>40</v>
      </c>
      <c r="Q62" s="50" t="s">
        <v>41</v>
      </c>
      <c r="R62" s="50" t="s">
        <v>42</v>
      </c>
      <c r="S62" s="50" t="s">
        <v>12</v>
      </c>
      <c r="T62" s="51" t="s">
        <v>43</v>
      </c>
      <c r="U62" s="159"/>
      <c r="V62" s="175" t="s">
        <v>44</v>
      </c>
      <c r="W62" s="52" t="s">
        <v>45</v>
      </c>
      <c r="X62" s="176" t="s">
        <v>4</v>
      </c>
    </row>
    <row r="63" spans="2:24" s="60" customFormat="1">
      <c r="B63" s="265"/>
      <c r="C63" s="53">
        <v>1</v>
      </c>
      <c r="D63" s="118">
        <v>46030</v>
      </c>
      <c r="E63" s="54">
        <v>0.7631944444444444</v>
      </c>
      <c r="F63" s="55">
        <v>997161</v>
      </c>
      <c r="G63" s="55" t="s">
        <v>123</v>
      </c>
      <c r="H63" s="55" t="s">
        <v>124</v>
      </c>
      <c r="I63" s="55">
        <v>997161</v>
      </c>
      <c r="J63" s="56">
        <v>44780</v>
      </c>
      <c r="K63" s="56">
        <v>17080</v>
      </c>
      <c r="L63" s="56">
        <f t="shared" ref="L63:L70" si="26">IF(K63=0,"",J63-K63)</f>
        <v>27700</v>
      </c>
      <c r="M63" s="55" t="str">
        <f t="shared" ref="M63:M64" si="27">IF(G63=0,"",+G63)</f>
        <v>LVXJ49</v>
      </c>
      <c r="N63" s="55" t="str">
        <f t="shared" ref="N63:O70" si="28">IF(H63=0,"",+H63)</f>
        <v>GRCZ50</v>
      </c>
      <c r="O63" s="55">
        <f t="shared" si="28"/>
        <v>997161</v>
      </c>
      <c r="P63" s="56">
        <v>44750</v>
      </c>
      <c r="Q63" s="56">
        <v>17070</v>
      </c>
      <c r="R63" s="56">
        <f t="shared" ref="R63:R70" si="29">IF(Q63=0,"",P63-Q63)</f>
        <v>27680</v>
      </c>
      <c r="S63" s="57">
        <v>8.14</v>
      </c>
      <c r="T63" s="58">
        <f>ROUND(IF(S63=0,"",(R63-(R63*S63)/100)),0)</f>
        <v>25427</v>
      </c>
      <c r="U63" s="163"/>
      <c r="V63" s="177">
        <f>0-S63</f>
        <v>-8.14</v>
      </c>
      <c r="W63" s="59">
        <f>IF(R63=0,"",(R63-L63))</f>
        <v>-20</v>
      </c>
      <c r="X63" s="178">
        <f>+W63/L63</f>
        <v>-7.2202166064981946E-4</v>
      </c>
    </row>
    <row r="64" spans="2:24" s="60" customFormat="1">
      <c r="B64" s="265"/>
      <c r="C64" s="61">
        <v>2</v>
      </c>
      <c r="D64" s="62">
        <v>46030</v>
      </c>
      <c r="E64" s="63">
        <v>0.84652777777777777</v>
      </c>
      <c r="F64" s="64">
        <v>997151</v>
      </c>
      <c r="G64" s="64" t="s">
        <v>125</v>
      </c>
      <c r="H64" s="64" t="s">
        <v>126</v>
      </c>
      <c r="I64" s="64">
        <v>997151</v>
      </c>
      <c r="J64" s="65">
        <v>44630</v>
      </c>
      <c r="K64" s="65">
        <v>17970</v>
      </c>
      <c r="L64" s="65">
        <f t="shared" si="26"/>
        <v>26660</v>
      </c>
      <c r="M64" s="64" t="str">
        <f t="shared" si="27"/>
        <v>RWSC95</v>
      </c>
      <c r="N64" s="64" t="str">
        <f t="shared" si="28"/>
        <v>KYPP42</v>
      </c>
      <c r="O64" s="64">
        <f t="shared" si="28"/>
        <v>997151</v>
      </c>
      <c r="P64" s="65">
        <v>44620</v>
      </c>
      <c r="Q64" s="65">
        <v>17980</v>
      </c>
      <c r="R64" s="65">
        <f t="shared" si="29"/>
        <v>26640</v>
      </c>
      <c r="S64" s="66">
        <v>8.14</v>
      </c>
      <c r="T64" s="67">
        <f>ROUND(IF(S64=0,"",(R64-(R64*S64)/100)),0)</f>
        <v>24472</v>
      </c>
      <c r="U64" s="163"/>
      <c r="V64" s="177">
        <f t="shared" ref="V64:V70" si="30">0-S64</f>
        <v>-8.14</v>
      </c>
      <c r="W64" s="59">
        <f t="shared" ref="W64:W70" si="31">IF(R64=0,"",(R64-L64))</f>
        <v>-20</v>
      </c>
      <c r="X64" s="178">
        <f t="shared" ref="X64:X70" si="32">+W64/L64</f>
        <v>-7.501875468867217E-4</v>
      </c>
    </row>
    <row r="65" spans="2:24" s="60" customFormat="1">
      <c r="B65" s="265"/>
      <c r="C65" s="61">
        <v>3</v>
      </c>
      <c r="D65" s="62">
        <v>46030</v>
      </c>
      <c r="E65" s="63">
        <v>0.84722222222222221</v>
      </c>
      <c r="F65" s="64">
        <v>997166</v>
      </c>
      <c r="G65" s="64" t="s">
        <v>127</v>
      </c>
      <c r="H65" s="64" t="s">
        <v>128</v>
      </c>
      <c r="I65" s="64">
        <v>997166</v>
      </c>
      <c r="J65" s="65">
        <v>44250</v>
      </c>
      <c r="K65" s="65">
        <v>16180</v>
      </c>
      <c r="L65" s="65">
        <f t="shared" si="26"/>
        <v>28070</v>
      </c>
      <c r="M65" s="64" t="str">
        <f t="shared" ref="M65:N70" si="33">IF(G65=0,"",+G65)</f>
        <v>JZSK36</v>
      </c>
      <c r="N65" s="64" t="str">
        <f t="shared" si="33"/>
        <v>KYPJ46</v>
      </c>
      <c r="O65" s="64">
        <f t="shared" si="28"/>
        <v>997166</v>
      </c>
      <c r="P65" s="65">
        <v>44310</v>
      </c>
      <c r="Q65" s="65">
        <v>16250</v>
      </c>
      <c r="R65" s="65">
        <f t="shared" si="29"/>
        <v>28060</v>
      </c>
      <c r="S65" s="66">
        <v>8.14</v>
      </c>
      <c r="T65" s="67">
        <f t="shared" ref="T65:T71" si="34">ROUND(IF(S65=0,"",(R65-(R65*S65)/100)),0)</f>
        <v>25776</v>
      </c>
      <c r="U65" s="163"/>
      <c r="V65" s="177">
        <f t="shared" si="30"/>
        <v>-8.14</v>
      </c>
      <c r="W65" s="59">
        <f t="shared" si="31"/>
        <v>-10</v>
      </c>
      <c r="X65" s="178">
        <f t="shared" si="32"/>
        <v>-3.5625222657641609E-4</v>
      </c>
    </row>
    <row r="66" spans="2:24" s="60" customFormat="1">
      <c r="B66" s="265"/>
      <c r="C66" s="61">
        <v>4</v>
      </c>
      <c r="D66" s="62">
        <v>46031</v>
      </c>
      <c r="E66" s="63">
        <v>0.53541666666666665</v>
      </c>
      <c r="F66" s="64">
        <v>997168</v>
      </c>
      <c r="G66" s="64" t="s">
        <v>107</v>
      </c>
      <c r="H66" s="64" t="s">
        <v>108</v>
      </c>
      <c r="I66" s="64">
        <v>997168</v>
      </c>
      <c r="J66" s="65">
        <v>44570</v>
      </c>
      <c r="K66" s="65">
        <v>16700</v>
      </c>
      <c r="L66" s="65">
        <f t="shared" si="26"/>
        <v>27870</v>
      </c>
      <c r="M66" s="64" t="str">
        <f t="shared" si="33"/>
        <v>PSHF42</v>
      </c>
      <c r="N66" s="64" t="str">
        <f t="shared" si="33"/>
        <v>HXDR20</v>
      </c>
      <c r="O66" s="64">
        <f t="shared" si="28"/>
        <v>997168</v>
      </c>
      <c r="P66" s="65">
        <v>44600</v>
      </c>
      <c r="Q66" s="65">
        <v>16740</v>
      </c>
      <c r="R66" s="65">
        <f t="shared" si="29"/>
        <v>27860</v>
      </c>
      <c r="S66" s="66">
        <v>8.14</v>
      </c>
      <c r="T66" s="67">
        <f t="shared" si="34"/>
        <v>25592</v>
      </c>
      <c r="U66" s="163"/>
      <c r="V66" s="177">
        <f t="shared" si="30"/>
        <v>-8.14</v>
      </c>
      <c r="W66" s="59">
        <f t="shared" si="31"/>
        <v>-10</v>
      </c>
      <c r="X66" s="178">
        <f t="shared" si="32"/>
        <v>-3.588087549336204E-4</v>
      </c>
    </row>
    <row r="67" spans="2:24" s="60" customFormat="1">
      <c r="B67" s="265"/>
      <c r="C67" s="61">
        <v>5</v>
      </c>
      <c r="D67" s="62">
        <v>46031</v>
      </c>
      <c r="E67" s="63">
        <v>0.55972222222222223</v>
      </c>
      <c r="F67" s="64">
        <v>997167</v>
      </c>
      <c r="G67" s="64" t="s">
        <v>129</v>
      </c>
      <c r="H67" s="64" t="s">
        <v>130</v>
      </c>
      <c r="I67" s="64">
        <v>997167</v>
      </c>
      <c r="J67" s="65">
        <v>44830</v>
      </c>
      <c r="K67" s="65">
        <v>17230</v>
      </c>
      <c r="L67" s="65">
        <f t="shared" si="26"/>
        <v>27600</v>
      </c>
      <c r="M67" s="64" t="str">
        <f t="shared" si="33"/>
        <v>RRSP41</v>
      </c>
      <c r="N67" s="64" t="str">
        <f t="shared" si="33"/>
        <v>HXFT69</v>
      </c>
      <c r="O67" s="64">
        <f t="shared" si="28"/>
        <v>997167</v>
      </c>
      <c r="P67" s="65">
        <v>44840</v>
      </c>
      <c r="Q67" s="65">
        <v>17240</v>
      </c>
      <c r="R67" s="65">
        <f t="shared" si="29"/>
        <v>27600</v>
      </c>
      <c r="S67" s="66">
        <v>8.14</v>
      </c>
      <c r="T67" s="67">
        <f t="shared" si="34"/>
        <v>25353</v>
      </c>
      <c r="U67" s="163"/>
      <c r="V67" s="177">
        <f t="shared" si="30"/>
        <v>-8.14</v>
      </c>
      <c r="W67" s="59">
        <f t="shared" si="31"/>
        <v>0</v>
      </c>
      <c r="X67" s="178">
        <f t="shared" si="32"/>
        <v>0</v>
      </c>
    </row>
    <row r="68" spans="2:24" s="60" customFormat="1">
      <c r="B68" s="265"/>
      <c r="C68" s="61">
        <v>6</v>
      </c>
      <c r="D68" s="62">
        <v>46031</v>
      </c>
      <c r="E68" s="63">
        <v>0.56041666666666667</v>
      </c>
      <c r="F68" s="64">
        <v>997169</v>
      </c>
      <c r="G68" s="64" t="s">
        <v>109</v>
      </c>
      <c r="H68" s="64" t="s">
        <v>110</v>
      </c>
      <c r="I68" s="64">
        <v>997169</v>
      </c>
      <c r="J68" s="65">
        <v>44470</v>
      </c>
      <c r="K68" s="65">
        <v>16560</v>
      </c>
      <c r="L68" s="65">
        <f t="shared" si="26"/>
        <v>27910</v>
      </c>
      <c r="M68" s="64" t="str">
        <f t="shared" si="33"/>
        <v>TKXJ26</v>
      </c>
      <c r="N68" s="64" t="str">
        <f t="shared" si="33"/>
        <v>PXCV75</v>
      </c>
      <c r="O68" s="64">
        <f t="shared" si="28"/>
        <v>997169</v>
      </c>
      <c r="P68" s="65">
        <v>44500</v>
      </c>
      <c r="Q68" s="65">
        <v>16580</v>
      </c>
      <c r="R68" s="65">
        <f t="shared" si="29"/>
        <v>27920</v>
      </c>
      <c r="S68" s="66">
        <v>8.14</v>
      </c>
      <c r="T68" s="67">
        <f t="shared" si="34"/>
        <v>25647</v>
      </c>
      <c r="U68" s="163"/>
      <c r="V68" s="177">
        <f t="shared" si="30"/>
        <v>-8.14</v>
      </c>
      <c r="W68" s="59">
        <f t="shared" si="31"/>
        <v>10</v>
      </c>
      <c r="X68" s="178">
        <f t="shared" si="32"/>
        <v>3.5829451809387314E-4</v>
      </c>
    </row>
    <row r="69" spans="2:24" s="60" customFormat="1">
      <c r="B69" s="265"/>
      <c r="C69" s="61">
        <v>7</v>
      </c>
      <c r="D69" s="62">
        <v>46031</v>
      </c>
      <c r="E69" s="63">
        <v>0.66805555555555562</v>
      </c>
      <c r="F69" s="64">
        <v>997170</v>
      </c>
      <c r="G69" s="64" t="s">
        <v>125</v>
      </c>
      <c r="H69" s="64" t="s">
        <v>131</v>
      </c>
      <c r="I69" s="64">
        <v>997170</v>
      </c>
      <c r="J69" s="65">
        <v>44600</v>
      </c>
      <c r="K69" s="65">
        <v>18210</v>
      </c>
      <c r="L69" s="65">
        <f t="shared" si="26"/>
        <v>26390</v>
      </c>
      <c r="M69" s="64" t="str">
        <f t="shared" si="33"/>
        <v>RWSC95</v>
      </c>
      <c r="N69" s="64" t="str">
        <f t="shared" si="33"/>
        <v>JWPK47</v>
      </c>
      <c r="O69" s="64">
        <f t="shared" si="28"/>
        <v>997170</v>
      </c>
      <c r="P69" s="65">
        <v>44610</v>
      </c>
      <c r="Q69" s="65">
        <v>18220</v>
      </c>
      <c r="R69" s="65">
        <f t="shared" si="29"/>
        <v>26390</v>
      </c>
      <c r="S69" s="66">
        <v>8.14</v>
      </c>
      <c r="T69" s="67">
        <f t="shared" si="34"/>
        <v>24242</v>
      </c>
      <c r="U69" s="163"/>
      <c r="V69" s="177">
        <f t="shared" si="30"/>
        <v>-8.14</v>
      </c>
      <c r="W69" s="59">
        <f t="shared" si="31"/>
        <v>0</v>
      </c>
      <c r="X69" s="178">
        <f t="shared" si="32"/>
        <v>0</v>
      </c>
    </row>
    <row r="70" spans="2:24" s="60" customFormat="1">
      <c r="B70" s="265"/>
      <c r="C70" s="61">
        <v>8</v>
      </c>
      <c r="D70" s="62">
        <v>46031</v>
      </c>
      <c r="E70" s="63">
        <v>0.6694444444444444</v>
      </c>
      <c r="F70" s="64">
        <v>997171</v>
      </c>
      <c r="G70" s="64" t="s">
        <v>132</v>
      </c>
      <c r="H70" s="64" t="s">
        <v>133</v>
      </c>
      <c r="I70" s="64">
        <v>997171</v>
      </c>
      <c r="J70" s="65">
        <v>44810</v>
      </c>
      <c r="K70" s="65">
        <v>16470</v>
      </c>
      <c r="L70" s="65">
        <f t="shared" si="26"/>
        <v>28340</v>
      </c>
      <c r="M70" s="64" t="str">
        <f t="shared" si="33"/>
        <v>TGTW86</v>
      </c>
      <c r="N70" s="64" t="str">
        <f t="shared" si="33"/>
        <v>JL9594</v>
      </c>
      <c r="O70" s="64">
        <f t="shared" si="28"/>
        <v>997171</v>
      </c>
      <c r="P70" s="65">
        <v>44850</v>
      </c>
      <c r="Q70" s="65">
        <v>16530</v>
      </c>
      <c r="R70" s="65">
        <f t="shared" si="29"/>
        <v>28320</v>
      </c>
      <c r="S70" s="66">
        <v>8.14</v>
      </c>
      <c r="T70" s="67">
        <f t="shared" si="34"/>
        <v>26015</v>
      </c>
      <c r="U70" s="163"/>
      <c r="V70" s="177">
        <f t="shared" si="30"/>
        <v>-8.14</v>
      </c>
      <c r="W70" s="59">
        <f t="shared" si="31"/>
        <v>-20</v>
      </c>
      <c r="X70" s="178">
        <f t="shared" si="32"/>
        <v>-7.0571630204657732E-4</v>
      </c>
    </row>
    <row r="71" spans="2:24" s="60" customFormat="1" ht="15.75" thickBot="1">
      <c r="B71" s="266"/>
      <c r="C71" s="119">
        <v>9</v>
      </c>
      <c r="D71" s="120">
        <v>46031</v>
      </c>
      <c r="E71" s="68">
        <v>0.70347222222222217</v>
      </c>
      <c r="F71" s="69">
        <v>997172</v>
      </c>
      <c r="G71" s="69" t="s">
        <v>117</v>
      </c>
      <c r="H71" s="69" t="s">
        <v>118</v>
      </c>
      <c r="I71" s="69">
        <v>997172</v>
      </c>
      <c r="J71" s="70">
        <v>44580</v>
      </c>
      <c r="K71" s="70">
        <v>16310</v>
      </c>
      <c r="L71" s="70">
        <f>IF(K71=0,"",J71-K71)</f>
        <v>28270</v>
      </c>
      <c r="M71" s="69" t="str">
        <f>IF(G71=0,"",+G71)</f>
        <v>SVPZ41</v>
      </c>
      <c r="N71" s="69" t="str">
        <f>IF(H71=0,"",+H71)</f>
        <v>PXBV96</v>
      </c>
      <c r="O71" s="69">
        <f>IF(I71=0,"",+I71)</f>
        <v>997172</v>
      </c>
      <c r="P71" s="70">
        <v>44550</v>
      </c>
      <c r="Q71" s="70">
        <v>16380</v>
      </c>
      <c r="R71" s="70">
        <f>IF(Q71=0,"",P71-Q71)</f>
        <v>28170</v>
      </c>
      <c r="S71" s="71">
        <v>8.14</v>
      </c>
      <c r="T71" s="72">
        <f t="shared" si="34"/>
        <v>25877</v>
      </c>
      <c r="U71" s="163"/>
      <c r="V71" s="179">
        <f>0-S71</f>
        <v>-8.14</v>
      </c>
      <c r="W71" s="180">
        <f>IF(R71=0,"",(R71-L71))</f>
        <v>-100</v>
      </c>
      <c r="X71" s="181">
        <f>+W71/L71</f>
        <v>-3.5373187124159888E-3</v>
      </c>
    </row>
    <row r="72" spans="2:24">
      <c r="B72" s="1"/>
      <c r="C72" s="1"/>
      <c r="D72" s="1"/>
      <c r="E72" s="2"/>
      <c r="F72" s="3"/>
      <c r="G72" s="4"/>
      <c r="H72" s="4"/>
      <c r="I72" s="5"/>
      <c r="J72" s="73"/>
      <c r="K72" s="73"/>
      <c r="L72" s="73"/>
      <c r="M72" s="4"/>
      <c r="N72" s="4"/>
      <c r="O72" s="4"/>
      <c r="P72" s="73"/>
      <c r="Q72" s="73"/>
      <c r="R72" s="203"/>
      <c r="S72" s="4"/>
      <c r="T72" s="4"/>
      <c r="U72" s="157"/>
      <c r="V72" s="74"/>
      <c r="W72" s="4"/>
      <c r="X72" s="4"/>
    </row>
    <row r="73" spans="2:24">
      <c r="B73" s="1"/>
      <c r="C73" s="75">
        <f>COUNT(C63:C71)</f>
        <v>9</v>
      </c>
      <c r="D73" s="76"/>
      <c r="E73" s="77"/>
      <c r="F73" s="213" t="s">
        <v>46</v>
      </c>
      <c r="G73" s="214"/>
      <c r="H73" s="214"/>
      <c r="I73" s="215"/>
      <c r="J73" s="78">
        <f>SUM(J63:J71)</f>
        <v>401520</v>
      </c>
      <c r="K73" s="78">
        <f t="shared" ref="K73:L73" si="35">SUM(K63:K71)</f>
        <v>152710</v>
      </c>
      <c r="L73" s="78">
        <f t="shared" si="35"/>
        <v>248810</v>
      </c>
      <c r="M73" s="79"/>
      <c r="N73" s="79"/>
      <c r="O73" s="79"/>
      <c r="P73" s="78">
        <f>SUM(P63:P71)</f>
        <v>401630</v>
      </c>
      <c r="Q73" s="78">
        <f t="shared" ref="Q73:R73" si="36">SUM(Q63:Q71)</f>
        <v>152990</v>
      </c>
      <c r="R73" s="205">
        <f t="shared" si="36"/>
        <v>248640</v>
      </c>
      <c r="S73" s="128">
        <f>ROUND((((R73-T73)/R73)*100),2)</f>
        <v>8.14</v>
      </c>
      <c r="T73" s="127">
        <f>SUM(T63:T71)</f>
        <v>228401</v>
      </c>
      <c r="U73" s="164"/>
      <c r="V73" s="82"/>
      <c r="W73" s="83">
        <f>SUM(W63:W71)</f>
        <v>-170</v>
      </c>
      <c r="X73" s="83">
        <f>SUM(X63:X70)</f>
        <v>-2.5346919729992818E-3</v>
      </c>
    </row>
    <row r="74" spans="2:24">
      <c r="C74" s="75">
        <f>SUM(C73)+C56</f>
        <v>18</v>
      </c>
      <c r="D74" s="76"/>
      <c r="E74" s="77"/>
      <c r="F74" s="213" t="s">
        <v>47</v>
      </c>
      <c r="G74" s="214"/>
      <c r="H74" s="214"/>
      <c r="I74" s="215"/>
      <c r="J74" s="78">
        <f>SUM(J63:J71)+J57</f>
        <v>803690</v>
      </c>
      <c r="K74" s="78">
        <f t="shared" ref="K74" si="37">SUM(K63:K71)+K57</f>
        <v>299960</v>
      </c>
      <c r="L74" s="78">
        <f>SUM(L63:L71)+L57</f>
        <v>503730</v>
      </c>
      <c r="M74" s="79"/>
      <c r="N74" s="79"/>
      <c r="O74" s="79"/>
      <c r="P74" s="78">
        <f>SUM(P63:P71)+P57</f>
        <v>803940</v>
      </c>
      <c r="Q74" s="78">
        <f t="shared" ref="Q74:R74" si="38">SUM(Q63:Q71)+Q57</f>
        <v>300500</v>
      </c>
      <c r="R74" s="205">
        <f t="shared" si="38"/>
        <v>503440</v>
      </c>
      <c r="S74" s="128"/>
      <c r="T74" s="127">
        <f>SUM(T63:T71)+T57</f>
        <v>461468</v>
      </c>
      <c r="U74" s="164"/>
      <c r="V74" s="82"/>
      <c r="W74" s="85">
        <f>+W73+W57</f>
        <v>-330</v>
      </c>
      <c r="X74" s="83"/>
    </row>
    <row r="77" spans="2:24" ht="15.75" thickBot="1">
      <c r="B77" s="1"/>
      <c r="C77" s="1"/>
      <c r="D77" s="1" t="s">
        <v>26</v>
      </c>
      <c r="E77" s="2">
        <v>3</v>
      </c>
      <c r="F77" s="45"/>
      <c r="G77" s="216" t="s">
        <v>27</v>
      </c>
      <c r="H77" s="217"/>
      <c r="I77" s="217"/>
      <c r="J77" s="217"/>
      <c r="K77" s="217"/>
      <c r="L77" s="252"/>
      <c r="M77" s="253" t="s">
        <v>28</v>
      </c>
      <c r="N77" s="254"/>
      <c r="O77" s="254"/>
      <c r="P77" s="254"/>
      <c r="Q77" s="254"/>
      <c r="R77" s="254"/>
      <c r="S77" s="254"/>
      <c r="T77" s="255"/>
      <c r="U77" s="162"/>
      <c r="V77" s="2"/>
      <c r="W77" s="231"/>
      <c r="X77" s="231"/>
    </row>
    <row r="78" spans="2:24" ht="26.25" customHeight="1">
      <c r="B78" s="264" t="s">
        <v>78</v>
      </c>
      <c r="C78" s="207" t="s">
        <v>29</v>
      </c>
      <c r="D78" s="209" t="s">
        <v>30</v>
      </c>
      <c r="E78" s="209" t="s">
        <v>31</v>
      </c>
      <c r="F78" s="209" t="s">
        <v>32</v>
      </c>
      <c r="G78" s="211" t="s">
        <v>33</v>
      </c>
      <c r="H78" s="212"/>
      <c r="I78" s="46" t="s">
        <v>34</v>
      </c>
      <c r="J78" s="211" t="s">
        <v>35</v>
      </c>
      <c r="K78" s="223"/>
      <c r="L78" s="212"/>
      <c r="M78" s="224" t="s">
        <v>33</v>
      </c>
      <c r="N78" s="225"/>
      <c r="O78" s="47" t="s">
        <v>34</v>
      </c>
      <c r="P78" s="224" t="s">
        <v>35</v>
      </c>
      <c r="Q78" s="226"/>
      <c r="R78" s="226"/>
      <c r="S78" s="226"/>
      <c r="T78" s="227"/>
      <c r="U78" s="159"/>
      <c r="V78" s="232" t="s">
        <v>36</v>
      </c>
      <c r="W78" s="233"/>
      <c r="X78" s="234"/>
    </row>
    <row r="79" spans="2:24" ht="28.15" customHeight="1" thickBot="1">
      <c r="B79" s="265"/>
      <c r="C79" s="208"/>
      <c r="D79" s="210"/>
      <c r="E79" s="210"/>
      <c r="F79" s="210"/>
      <c r="G79" s="48" t="s">
        <v>37</v>
      </c>
      <c r="H79" s="48" t="s">
        <v>38</v>
      </c>
      <c r="I79" s="49" t="s">
        <v>39</v>
      </c>
      <c r="J79" s="48" t="s">
        <v>40</v>
      </c>
      <c r="K79" s="48" t="s">
        <v>41</v>
      </c>
      <c r="L79" s="48" t="s">
        <v>42</v>
      </c>
      <c r="M79" s="50" t="s">
        <v>37</v>
      </c>
      <c r="N79" s="50" t="s">
        <v>38</v>
      </c>
      <c r="O79" s="50" t="s">
        <v>39</v>
      </c>
      <c r="P79" s="50" t="s">
        <v>40</v>
      </c>
      <c r="Q79" s="50" t="s">
        <v>41</v>
      </c>
      <c r="R79" s="50" t="s">
        <v>42</v>
      </c>
      <c r="S79" s="50" t="s">
        <v>12</v>
      </c>
      <c r="T79" s="51" t="s">
        <v>43</v>
      </c>
      <c r="U79" s="159"/>
      <c r="V79" s="175" t="s">
        <v>44</v>
      </c>
      <c r="W79" s="52" t="s">
        <v>45</v>
      </c>
      <c r="X79" s="176" t="s">
        <v>4</v>
      </c>
    </row>
    <row r="80" spans="2:24">
      <c r="B80" s="265"/>
      <c r="C80" s="53">
        <v>1</v>
      </c>
      <c r="D80" s="118">
        <v>46031</v>
      </c>
      <c r="E80" s="54">
        <v>0.67083333333333339</v>
      </c>
      <c r="F80" s="55">
        <v>997173</v>
      </c>
      <c r="G80" s="55" t="s">
        <v>119</v>
      </c>
      <c r="H80" s="55" t="s">
        <v>120</v>
      </c>
      <c r="I80" s="55">
        <v>3266346</v>
      </c>
      <c r="J80" s="56">
        <v>45000</v>
      </c>
      <c r="K80" s="56">
        <v>17050</v>
      </c>
      <c r="L80" s="56">
        <f t="shared" ref="L80:L87" si="39">IF(K80=0,"",J80-K80)</f>
        <v>27950</v>
      </c>
      <c r="M80" s="55" t="str">
        <f t="shared" ref="M80:M87" si="40">IF(G80=0,"",+G80)</f>
        <v>SVPZ39</v>
      </c>
      <c r="N80" s="55" t="str">
        <f t="shared" ref="N80:N87" si="41">IF(H80=0,"",+H80)</f>
        <v>PWZK83</v>
      </c>
      <c r="O80" s="55">
        <f t="shared" ref="O80:O87" si="42">IF(I80=0,"",+I80)</f>
        <v>3266346</v>
      </c>
      <c r="P80" s="56">
        <v>45010</v>
      </c>
      <c r="Q80" s="56">
        <v>17060</v>
      </c>
      <c r="R80" s="56">
        <f t="shared" ref="R80:R87" si="43">IF(Q80=0,"",P80-Q80)</f>
        <v>27950</v>
      </c>
      <c r="S80" s="57">
        <v>8</v>
      </c>
      <c r="T80" s="58">
        <f>ROUND(IF(S80=0,"",(R80-(R80*S80)/100)),0)</f>
        <v>25714</v>
      </c>
      <c r="U80" s="165"/>
      <c r="V80" s="177">
        <f t="shared" ref="V80" si="44">0-S80</f>
        <v>-8</v>
      </c>
      <c r="W80" s="59">
        <f t="shared" ref="W80" si="45">IF(R80=0,"",(R80-L80))</f>
        <v>0</v>
      </c>
      <c r="X80" s="178">
        <f t="shared" ref="X80" si="46">+W80/L80</f>
        <v>0</v>
      </c>
    </row>
    <row r="81" spans="2:24" s="60" customFormat="1">
      <c r="B81" s="265"/>
      <c r="C81" s="61">
        <v>2</v>
      </c>
      <c r="D81" s="62">
        <v>46031</v>
      </c>
      <c r="E81" s="63">
        <v>0.73541666666666661</v>
      </c>
      <c r="F81" s="64">
        <v>997176</v>
      </c>
      <c r="G81" s="64" t="s">
        <v>115</v>
      </c>
      <c r="H81" s="64" t="s">
        <v>116</v>
      </c>
      <c r="I81" s="64">
        <v>3266349</v>
      </c>
      <c r="J81" s="65">
        <v>44550</v>
      </c>
      <c r="K81" s="65">
        <v>16040</v>
      </c>
      <c r="L81" s="65">
        <f t="shared" si="39"/>
        <v>28510</v>
      </c>
      <c r="M81" s="64" t="str">
        <f t="shared" si="40"/>
        <v>SLHR36</v>
      </c>
      <c r="N81" s="64" t="str">
        <f t="shared" si="41"/>
        <v>KDGW58</v>
      </c>
      <c r="O81" s="64">
        <f t="shared" si="42"/>
        <v>3266349</v>
      </c>
      <c r="P81" s="65">
        <v>44550</v>
      </c>
      <c r="Q81" s="65">
        <v>16050</v>
      </c>
      <c r="R81" s="65">
        <f t="shared" si="43"/>
        <v>28500</v>
      </c>
      <c r="S81" s="66">
        <v>8</v>
      </c>
      <c r="T81" s="67">
        <f>ROUND(IF(S81=0,"",(R81-(R81*S81)/100)),0)</f>
        <v>26220</v>
      </c>
      <c r="U81" s="163"/>
      <c r="V81" s="177">
        <f t="shared" ref="V81:V87" si="47">0-S81</f>
        <v>-8</v>
      </c>
      <c r="W81" s="59">
        <f t="shared" ref="W81:W87" si="48">IF(R81=0,"",(R81-L81))</f>
        <v>-10</v>
      </c>
      <c r="X81" s="178">
        <f t="shared" ref="X81:X87" si="49">+W81/L81</f>
        <v>-3.5075412136092597E-4</v>
      </c>
    </row>
    <row r="82" spans="2:24" s="60" customFormat="1">
      <c r="B82" s="265"/>
      <c r="C82" s="61">
        <v>3</v>
      </c>
      <c r="D82" s="62">
        <v>46031</v>
      </c>
      <c r="E82" s="63">
        <v>0.73611111111111116</v>
      </c>
      <c r="F82" s="64">
        <v>997174</v>
      </c>
      <c r="G82" s="64" t="s">
        <v>134</v>
      </c>
      <c r="H82" s="64" t="s">
        <v>135</v>
      </c>
      <c r="I82" s="64">
        <v>3266347</v>
      </c>
      <c r="J82" s="65">
        <v>44850</v>
      </c>
      <c r="K82" s="65">
        <v>17330</v>
      </c>
      <c r="L82" s="65">
        <f t="shared" si="39"/>
        <v>27520</v>
      </c>
      <c r="M82" s="64" t="str">
        <f t="shared" si="40"/>
        <v>VBYR82</v>
      </c>
      <c r="N82" s="64" t="str">
        <f t="shared" si="41"/>
        <v>JN1614</v>
      </c>
      <c r="O82" s="64">
        <f t="shared" si="42"/>
        <v>3266347</v>
      </c>
      <c r="P82" s="65">
        <v>44860</v>
      </c>
      <c r="Q82" s="65">
        <v>17370</v>
      </c>
      <c r="R82" s="65">
        <f t="shared" si="43"/>
        <v>27490</v>
      </c>
      <c r="S82" s="66">
        <v>8</v>
      </c>
      <c r="T82" s="67">
        <f t="shared" ref="T82:T88" si="50">ROUND(IF(S82=0,"",(R82-(R82*S82)/100)),0)</f>
        <v>25291</v>
      </c>
      <c r="U82" s="163"/>
      <c r="V82" s="177">
        <f t="shared" si="47"/>
        <v>-8</v>
      </c>
      <c r="W82" s="59">
        <f t="shared" si="48"/>
        <v>-30</v>
      </c>
      <c r="X82" s="178">
        <f t="shared" si="49"/>
        <v>-1.0901162790697674E-3</v>
      </c>
    </row>
    <row r="83" spans="2:24" s="60" customFormat="1">
      <c r="B83" s="265"/>
      <c r="C83" s="61">
        <v>4</v>
      </c>
      <c r="D83" s="62">
        <v>46031</v>
      </c>
      <c r="E83" s="63">
        <v>0.74444444444444446</v>
      </c>
      <c r="F83" s="64">
        <v>997175</v>
      </c>
      <c r="G83" s="64" t="s">
        <v>123</v>
      </c>
      <c r="H83" s="64" t="s">
        <v>124</v>
      </c>
      <c r="I83" s="64">
        <v>3266348</v>
      </c>
      <c r="J83" s="65">
        <v>44630</v>
      </c>
      <c r="K83" s="65">
        <v>17060</v>
      </c>
      <c r="L83" s="65">
        <f t="shared" si="39"/>
        <v>27570</v>
      </c>
      <c r="M83" s="64" t="str">
        <f t="shared" si="40"/>
        <v>LVXJ49</v>
      </c>
      <c r="N83" s="64" t="str">
        <f t="shared" si="41"/>
        <v>GRCZ50</v>
      </c>
      <c r="O83" s="64">
        <f t="shared" si="42"/>
        <v>3266348</v>
      </c>
      <c r="P83" s="65">
        <v>44600</v>
      </c>
      <c r="Q83" s="65">
        <v>17050</v>
      </c>
      <c r="R83" s="65">
        <f t="shared" si="43"/>
        <v>27550</v>
      </c>
      <c r="S83" s="66">
        <v>8</v>
      </c>
      <c r="T83" s="67">
        <f t="shared" si="50"/>
        <v>25346</v>
      </c>
      <c r="U83" s="163"/>
      <c r="V83" s="177">
        <f t="shared" si="47"/>
        <v>-8</v>
      </c>
      <c r="W83" s="59">
        <f t="shared" si="48"/>
        <v>-20</v>
      </c>
      <c r="X83" s="178">
        <f t="shared" si="49"/>
        <v>-7.2542618788538264E-4</v>
      </c>
    </row>
    <row r="84" spans="2:24" s="60" customFormat="1">
      <c r="B84" s="265"/>
      <c r="C84" s="61">
        <v>5</v>
      </c>
      <c r="D84" s="62">
        <v>46031</v>
      </c>
      <c r="E84" s="63">
        <v>0.74513888888888891</v>
      </c>
      <c r="F84" s="64">
        <v>997177</v>
      </c>
      <c r="G84" s="64" t="s">
        <v>121</v>
      </c>
      <c r="H84" s="64" t="s">
        <v>122</v>
      </c>
      <c r="I84" s="64">
        <v>3266350</v>
      </c>
      <c r="J84" s="65">
        <v>44560</v>
      </c>
      <c r="K84" s="65">
        <v>16720</v>
      </c>
      <c r="L84" s="65">
        <f t="shared" si="39"/>
        <v>27840</v>
      </c>
      <c r="M84" s="64" t="str">
        <f t="shared" si="40"/>
        <v>TLWW61</v>
      </c>
      <c r="N84" s="64" t="str">
        <f t="shared" si="41"/>
        <v>PXFG67</v>
      </c>
      <c r="O84" s="64">
        <f t="shared" si="42"/>
        <v>3266350</v>
      </c>
      <c r="P84" s="65">
        <v>44660</v>
      </c>
      <c r="Q84" s="65">
        <v>16750</v>
      </c>
      <c r="R84" s="65">
        <f t="shared" si="43"/>
        <v>27910</v>
      </c>
      <c r="S84" s="66">
        <v>8</v>
      </c>
      <c r="T84" s="67">
        <f t="shared" si="50"/>
        <v>25677</v>
      </c>
      <c r="U84" s="163"/>
      <c r="V84" s="177">
        <f t="shared" si="47"/>
        <v>-8</v>
      </c>
      <c r="W84" s="59">
        <f t="shared" si="48"/>
        <v>70</v>
      </c>
      <c r="X84" s="178">
        <f t="shared" si="49"/>
        <v>2.514367816091954E-3</v>
      </c>
    </row>
    <row r="85" spans="2:24" s="60" customFormat="1">
      <c r="B85" s="265"/>
      <c r="C85" s="61">
        <v>6</v>
      </c>
      <c r="D85" s="62">
        <v>46031</v>
      </c>
      <c r="E85" s="63">
        <v>0.76458333333333339</v>
      </c>
      <c r="F85" s="64">
        <v>997178</v>
      </c>
      <c r="G85" s="64" t="s">
        <v>136</v>
      </c>
      <c r="H85" s="64" t="s">
        <v>137</v>
      </c>
      <c r="I85" s="64">
        <v>3266351</v>
      </c>
      <c r="J85" s="65">
        <v>44380</v>
      </c>
      <c r="K85" s="65">
        <v>17340</v>
      </c>
      <c r="L85" s="65">
        <f t="shared" si="39"/>
        <v>27040</v>
      </c>
      <c r="M85" s="64" t="str">
        <f t="shared" si="40"/>
        <v>RWSC94</v>
      </c>
      <c r="N85" s="64" t="str">
        <f t="shared" si="41"/>
        <v>KYPP44</v>
      </c>
      <c r="O85" s="64">
        <f t="shared" si="42"/>
        <v>3266351</v>
      </c>
      <c r="P85" s="65">
        <v>44420</v>
      </c>
      <c r="Q85" s="65">
        <v>17360</v>
      </c>
      <c r="R85" s="65">
        <f t="shared" si="43"/>
        <v>27060</v>
      </c>
      <c r="S85" s="66">
        <v>8</v>
      </c>
      <c r="T85" s="67">
        <f t="shared" si="50"/>
        <v>24895</v>
      </c>
      <c r="U85" s="163"/>
      <c r="V85" s="177">
        <f t="shared" si="47"/>
        <v>-8</v>
      </c>
      <c r="W85" s="59">
        <f t="shared" si="48"/>
        <v>20</v>
      </c>
      <c r="X85" s="178">
        <f t="shared" si="49"/>
        <v>7.3964497041420117E-4</v>
      </c>
    </row>
    <row r="86" spans="2:24" s="60" customFormat="1">
      <c r="B86" s="265"/>
      <c r="C86" s="61">
        <v>7</v>
      </c>
      <c r="D86" s="62">
        <v>46031</v>
      </c>
      <c r="E86" s="63">
        <v>0.76597222222222217</v>
      </c>
      <c r="F86" s="64">
        <v>997179</v>
      </c>
      <c r="G86" s="64" t="s">
        <v>111</v>
      </c>
      <c r="H86" s="64" t="s">
        <v>112</v>
      </c>
      <c r="I86" s="64">
        <v>3266352</v>
      </c>
      <c r="J86" s="65">
        <v>44840</v>
      </c>
      <c r="K86" s="65">
        <v>16140</v>
      </c>
      <c r="L86" s="65">
        <f t="shared" si="39"/>
        <v>28700</v>
      </c>
      <c r="M86" s="64" t="str">
        <f t="shared" si="40"/>
        <v>SVBK17</v>
      </c>
      <c r="N86" s="64" t="str">
        <f t="shared" si="41"/>
        <v>JP2808</v>
      </c>
      <c r="O86" s="64">
        <f t="shared" si="42"/>
        <v>3266352</v>
      </c>
      <c r="P86" s="65">
        <v>45190</v>
      </c>
      <c r="Q86" s="65">
        <v>16500</v>
      </c>
      <c r="R86" s="65">
        <f t="shared" si="43"/>
        <v>28690</v>
      </c>
      <c r="S86" s="66">
        <v>8</v>
      </c>
      <c r="T86" s="67">
        <f t="shared" si="50"/>
        <v>26395</v>
      </c>
      <c r="U86" s="163"/>
      <c r="V86" s="177">
        <f t="shared" si="47"/>
        <v>-8</v>
      </c>
      <c r="W86" s="59">
        <f t="shared" si="48"/>
        <v>-10</v>
      </c>
      <c r="X86" s="178">
        <f t="shared" si="49"/>
        <v>-3.4843205574912892E-4</v>
      </c>
    </row>
    <row r="87" spans="2:24" s="60" customFormat="1">
      <c r="B87" s="265"/>
      <c r="C87" s="61">
        <v>8</v>
      </c>
      <c r="D87" s="62">
        <v>46031</v>
      </c>
      <c r="E87" s="63">
        <v>0.81388888888888899</v>
      </c>
      <c r="F87" s="64">
        <v>997180</v>
      </c>
      <c r="G87" s="64" t="s">
        <v>138</v>
      </c>
      <c r="H87" s="64" t="s">
        <v>139</v>
      </c>
      <c r="I87" s="64">
        <v>3266353</v>
      </c>
      <c r="J87" s="65">
        <v>44770</v>
      </c>
      <c r="K87" s="65">
        <v>16770</v>
      </c>
      <c r="L87" s="65">
        <f t="shared" si="39"/>
        <v>28000</v>
      </c>
      <c r="M87" s="64" t="str">
        <f t="shared" si="40"/>
        <v>SKZG37</v>
      </c>
      <c r="N87" s="64" t="str">
        <f t="shared" si="41"/>
        <v>JJ5149</v>
      </c>
      <c r="O87" s="64">
        <f t="shared" si="42"/>
        <v>3266353</v>
      </c>
      <c r="P87" s="65">
        <v>44810</v>
      </c>
      <c r="Q87" s="65">
        <v>16790</v>
      </c>
      <c r="R87" s="65">
        <f t="shared" si="43"/>
        <v>28020</v>
      </c>
      <c r="S87" s="66">
        <v>8</v>
      </c>
      <c r="T87" s="67">
        <f t="shared" si="50"/>
        <v>25778</v>
      </c>
      <c r="U87" s="163"/>
      <c r="V87" s="177">
        <f t="shared" si="47"/>
        <v>-8</v>
      </c>
      <c r="W87" s="59">
        <f t="shared" si="48"/>
        <v>20</v>
      </c>
      <c r="X87" s="178">
        <f t="shared" si="49"/>
        <v>7.1428571428571429E-4</v>
      </c>
    </row>
    <row r="88" spans="2:24" s="60" customFormat="1" ht="15.75" thickBot="1">
      <c r="B88" s="266"/>
      <c r="C88" s="119">
        <v>9</v>
      </c>
      <c r="D88" s="120">
        <v>46031</v>
      </c>
      <c r="E88" s="68">
        <v>0.90833333333333333</v>
      </c>
      <c r="F88" s="69">
        <v>997181</v>
      </c>
      <c r="G88" s="69" t="s">
        <v>127</v>
      </c>
      <c r="H88" s="69" t="s">
        <v>128</v>
      </c>
      <c r="I88" s="69">
        <v>3266354</v>
      </c>
      <c r="J88" s="70">
        <v>44550</v>
      </c>
      <c r="K88" s="70">
        <v>16250</v>
      </c>
      <c r="L88" s="70">
        <f>IF(K88=0,"",J88-K88)</f>
        <v>28300</v>
      </c>
      <c r="M88" s="69" t="str">
        <f>IF(G88=0,"",+G88)</f>
        <v>JZSK36</v>
      </c>
      <c r="N88" s="69" t="str">
        <f>IF(H88=0,"",+H88)</f>
        <v>KYPJ46</v>
      </c>
      <c r="O88" s="69">
        <f>IF(I88=0,"",+I88)</f>
        <v>3266354</v>
      </c>
      <c r="P88" s="70">
        <v>44570</v>
      </c>
      <c r="Q88" s="70">
        <v>16290</v>
      </c>
      <c r="R88" s="70">
        <f>IF(Q88=0,"",P88-Q88)</f>
        <v>28280</v>
      </c>
      <c r="S88" s="71">
        <v>8</v>
      </c>
      <c r="T88" s="72">
        <f t="shared" si="50"/>
        <v>26018</v>
      </c>
      <c r="U88" s="163"/>
      <c r="V88" s="179">
        <f t="shared" ref="V88" si="51">0-S88</f>
        <v>-8</v>
      </c>
      <c r="W88" s="180">
        <f t="shared" ref="W88" si="52">IF(R88=0,"",(R88-L88))</f>
        <v>-20</v>
      </c>
      <c r="X88" s="181">
        <f t="shared" ref="X88" si="53">+W88/L88</f>
        <v>-7.0671378091872788E-4</v>
      </c>
    </row>
    <row r="89" spans="2:24">
      <c r="B89" s="1"/>
      <c r="C89" s="1"/>
      <c r="D89" s="1"/>
      <c r="E89" s="2"/>
      <c r="F89" s="3"/>
      <c r="G89" s="4"/>
      <c r="H89" s="4"/>
      <c r="I89" s="5"/>
      <c r="J89" s="73"/>
      <c r="K89" s="73"/>
      <c r="L89" s="73"/>
      <c r="M89" s="4"/>
      <c r="N89" s="4"/>
      <c r="O89" s="4"/>
      <c r="P89" s="73"/>
      <c r="Q89" s="73"/>
      <c r="R89" s="203"/>
      <c r="S89" s="4"/>
      <c r="T89" s="4"/>
      <c r="U89" s="157"/>
      <c r="V89" s="74"/>
      <c r="W89" s="4"/>
      <c r="X89" s="4"/>
    </row>
    <row r="90" spans="2:24">
      <c r="B90" s="1"/>
      <c r="C90" s="75">
        <f>COUNT(C80:C88)</f>
        <v>9</v>
      </c>
      <c r="D90" s="76"/>
      <c r="E90" s="77"/>
      <c r="F90" s="213" t="s">
        <v>46</v>
      </c>
      <c r="G90" s="214"/>
      <c r="H90" s="214"/>
      <c r="I90" s="215"/>
      <c r="J90" s="78">
        <f>SUM(J80:J88)</f>
        <v>402130</v>
      </c>
      <c r="K90" s="78">
        <f>SUM(K80:K88)</f>
        <v>150700</v>
      </c>
      <c r="L90" s="78">
        <f>SUM(L80:L88)</f>
        <v>251430</v>
      </c>
      <c r="M90" s="79"/>
      <c r="N90" s="79"/>
      <c r="O90" s="79"/>
      <c r="P90" s="78">
        <f>SUM(P80:P88)</f>
        <v>402670</v>
      </c>
      <c r="Q90" s="78">
        <f>SUM(Q80:Q88)</f>
        <v>151220</v>
      </c>
      <c r="R90" s="205">
        <f>SUM(R80:R88)</f>
        <v>251450</v>
      </c>
      <c r="S90" s="128">
        <f>ROUND((((R90-T90)/R90)*100),2)</f>
        <v>8</v>
      </c>
      <c r="T90" s="127">
        <f>SUM(T80:T88)</f>
        <v>231334</v>
      </c>
      <c r="U90" s="164"/>
      <c r="V90" s="82"/>
      <c r="W90" s="83">
        <f>SUM(W80:W88)</f>
        <v>20</v>
      </c>
      <c r="X90" s="83">
        <f>SUM(X80:X88)</f>
        <v>7.4685607580793659E-4</v>
      </c>
    </row>
    <row r="91" spans="2:24">
      <c r="C91" s="75">
        <f>SUM(C90)+C74</f>
        <v>27</v>
      </c>
      <c r="D91" s="76"/>
      <c r="E91" s="77"/>
      <c r="F91" s="213" t="s">
        <v>47</v>
      </c>
      <c r="G91" s="214"/>
      <c r="H91" s="214"/>
      <c r="I91" s="215"/>
      <c r="J91" s="78">
        <f>SUM(J85:J88)+J74</f>
        <v>982230</v>
      </c>
      <c r="K91" s="78">
        <f>SUM(K85:K88)+K74</f>
        <v>366460</v>
      </c>
      <c r="L91" s="78">
        <f>SUM(L80:L88)+L74</f>
        <v>755160</v>
      </c>
      <c r="M91" s="79"/>
      <c r="N91" s="79"/>
      <c r="O91" s="79"/>
      <c r="P91" s="78">
        <f>SUM(P80:P88)+P74</f>
        <v>1206610</v>
      </c>
      <c r="Q91" s="78">
        <f>SUM(Q80:Q88)+Q74</f>
        <v>451720</v>
      </c>
      <c r="R91" s="205">
        <f>SUM(R80:R88)+R74</f>
        <v>754890</v>
      </c>
      <c r="S91" s="128"/>
      <c r="T91" s="127">
        <f>SUM(T80:T88)+T74</f>
        <v>692802</v>
      </c>
      <c r="U91" s="164"/>
      <c r="V91" s="82"/>
      <c r="W91" s="85">
        <f>+W90+W74</f>
        <v>-310</v>
      </c>
      <c r="X91" s="83"/>
    </row>
    <row r="94" spans="2:24" ht="15.75" thickBot="1">
      <c r="B94" s="1"/>
      <c r="C94" s="1"/>
      <c r="D94" s="1" t="s">
        <v>26</v>
      </c>
      <c r="E94" s="2">
        <v>4</v>
      </c>
      <c r="F94" s="45"/>
      <c r="G94" s="216" t="s">
        <v>27</v>
      </c>
      <c r="H94" s="217"/>
      <c r="I94" s="217"/>
      <c r="J94" s="217"/>
      <c r="K94" s="217"/>
      <c r="L94" s="252"/>
      <c r="M94" s="253" t="s">
        <v>28</v>
      </c>
      <c r="N94" s="254"/>
      <c r="O94" s="254"/>
      <c r="P94" s="254"/>
      <c r="Q94" s="254"/>
      <c r="R94" s="254"/>
      <c r="S94" s="254"/>
      <c r="T94" s="255"/>
      <c r="U94" s="162"/>
      <c r="V94" s="2"/>
      <c r="W94" s="231"/>
      <c r="X94" s="231"/>
    </row>
    <row r="95" spans="2:24" ht="26.25" customHeight="1">
      <c r="B95" s="264" t="s">
        <v>79</v>
      </c>
      <c r="C95" s="207" t="s">
        <v>29</v>
      </c>
      <c r="D95" s="209" t="s">
        <v>30</v>
      </c>
      <c r="E95" s="209" t="s">
        <v>31</v>
      </c>
      <c r="F95" s="209" t="s">
        <v>32</v>
      </c>
      <c r="G95" s="211" t="s">
        <v>33</v>
      </c>
      <c r="H95" s="212"/>
      <c r="I95" s="46" t="s">
        <v>34</v>
      </c>
      <c r="J95" s="211" t="s">
        <v>35</v>
      </c>
      <c r="K95" s="223"/>
      <c r="L95" s="212"/>
      <c r="M95" s="224" t="s">
        <v>33</v>
      </c>
      <c r="N95" s="225"/>
      <c r="O95" s="47" t="s">
        <v>34</v>
      </c>
      <c r="P95" s="224" t="s">
        <v>35</v>
      </c>
      <c r="Q95" s="226"/>
      <c r="R95" s="226"/>
      <c r="S95" s="226"/>
      <c r="T95" s="227"/>
      <c r="U95" s="159"/>
      <c r="V95" s="232" t="s">
        <v>36</v>
      </c>
      <c r="W95" s="233"/>
      <c r="X95" s="234"/>
    </row>
    <row r="96" spans="2:24" ht="28.15" customHeight="1" thickBot="1">
      <c r="B96" s="265"/>
      <c r="C96" s="208"/>
      <c r="D96" s="210"/>
      <c r="E96" s="210"/>
      <c r="F96" s="210"/>
      <c r="G96" s="48" t="s">
        <v>37</v>
      </c>
      <c r="H96" s="48" t="s">
        <v>38</v>
      </c>
      <c r="I96" s="49" t="s">
        <v>39</v>
      </c>
      <c r="J96" s="48" t="s">
        <v>40</v>
      </c>
      <c r="K96" s="48" t="s">
        <v>41</v>
      </c>
      <c r="L96" s="48" t="s">
        <v>42</v>
      </c>
      <c r="M96" s="50" t="s">
        <v>37</v>
      </c>
      <c r="N96" s="50" t="s">
        <v>38</v>
      </c>
      <c r="O96" s="50" t="s">
        <v>39</v>
      </c>
      <c r="P96" s="50" t="s">
        <v>40</v>
      </c>
      <c r="Q96" s="50" t="s">
        <v>41</v>
      </c>
      <c r="R96" s="50" t="s">
        <v>42</v>
      </c>
      <c r="S96" s="50" t="s">
        <v>12</v>
      </c>
      <c r="T96" s="51" t="s">
        <v>43</v>
      </c>
      <c r="U96" s="159"/>
      <c r="V96" s="175" t="s">
        <v>44</v>
      </c>
      <c r="W96" s="52" t="s">
        <v>45</v>
      </c>
      <c r="X96" s="176" t="s">
        <v>4</v>
      </c>
    </row>
    <row r="97" spans="2:24" s="60" customFormat="1">
      <c r="B97" s="265"/>
      <c r="C97" s="53">
        <v>1</v>
      </c>
      <c r="D97" s="118">
        <v>46031</v>
      </c>
      <c r="E97" s="54">
        <v>0.90902777777777777</v>
      </c>
      <c r="F97" s="55">
        <v>997182</v>
      </c>
      <c r="G97" s="55" t="s">
        <v>105</v>
      </c>
      <c r="H97" s="55" t="s">
        <v>106</v>
      </c>
      <c r="I97" s="55">
        <v>3266355</v>
      </c>
      <c r="J97" s="56">
        <v>44410</v>
      </c>
      <c r="K97" s="56">
        <v>16230</v>
      </c>
      <c r="L97" s="56">
        <f t="shared" ref="L97:L104" si="54">IF(K97=0,"",J97-K97)</f>
        <v>28180</v>
      </c>
      <c r="M97" s="55" t="str">
        <f t="shared" ref="M97:M104" si="55">IF(G97=0,"",+G97)</f>
        <v>LPKD54</v>
      </c>
      <c r="N97" s="55" t="str">
        <f t="shared" ref="N97:N104" si="56">IF(H97=0,"",+H97)</f>
        <v>GRGH84</v>
      </c>
      <c r="O97" s="55">
        <f t="shared" ref="O97:O104" si="57">IF(I97=0,"",+I97)</f>
        <v>3266355</v>
      </c>
      <c r="P97" s="56">
        <v>44460</v>
      </c>
      <c r="Q97" s="56">
        <v>16270</v>
      </c>
      <c r="R97" s="56">
        <f t="shared" ref="R97:R104" si="58">IF(Q97=0,"",P97-Q97)</f>
        <v>28190</v>
      </c>
      <c r="S97" s="57">
        <v>7.83</v>
      </c>
      <c r="T97" s="58">
        <f>ROUND(IF(S97=0,"",(R97-(R97*S97)/100)),0)</f>
        <v>25983</v>
      </c>
      <c r="U97" s="163"/>
      <c r="V97" s="177">
        <f t="shared" ref="V97:V98" si="59">0-S97</f>
        <v>-7.83</v>
      </c>
      <c r="W97" s="59">
        <f t="shared" ref="W97:W98" si="60">IF(R97=0,"",(R97-L97))</f>
        <v>10</v>
      </c>
      <c r="X97" s="178">
        <f t="shared" ref="X97:X98" si="61">+W97/L97</f>
        <v>3.5486160397444998E-4</v>
      </c>
    </row>
    <row r="98" spans="2:24" s="60" customFormat="1">
      <c r="B98" s="265"/>
      <c r="C98" s="61">
        <v>2</v>
      </c>
      <c r="D98" s="62">
        <v>46031</v>
      </c>
      <c r="E98" s="63">
        <v>0.9145833333333333</v>
      </c>
      <c r="F98" s="64">
        <v>997183</v>
      </c>
      <c r="G98" s="64" t="s">
        <v>107</v>
      </c>
      <c r="H98" s="64" t="s">
        <v>108</v>
      </c>
      <c r="I98" s="64">
        <v>3266356</v>
      </c>
      <c r="J98" s="65">
        <v>44810</v>
      </c>
      <c r="K98" s="65">
        <v>16550</v>
      </c>
      <c r="L98" s="65">
        <f t="shared" si="54"/>
        <v>28260</v>
      </c>
      <c r="M98" s="64" t="str">
        <f t="shared" si="55"/>
        <v>PSHF42</v>
      </c>
      <c r="N98" s="64" t="str">
        <f t="shared" si="56"/>
        <v>HXDR20</v>
      </c>
      <c r="O98" s="64">
        <f t="shared" si="57"/>
        <v>3266356</v>
      </c>
      <c r="P98" s="65">
        <v>44880</v>
      </c>
      <c r="Q98" s="65">
        <v>16600</v>
      </c>
      <c r="R98" s="65">
        <f t="shared" si="58"/>
        <v>28280</v>
      </c>
      <c r="S98" s="66">
        <v>7.83</v>
      </c>
      <c r="T98" s="67">
        <f>ROUND(IF(S98=0,"",(R98-(R98*S98)/100)),0)</f>
        <v>26066</v>
      </c>
      <c r="U98" s="163"/>
      <c r="V98" s="177">
        <f t="shared" si="59"/>
        <v>-7.83</v>
      </c>
      <c r="W98" s="59">
        <f t="shared" si="60"/>
        <v>20</v>
      </c>
      <c r="X98" s="178">
        <f t="shared" si="61"/>
        <v>7.0771408351026188E-4</v>
      </c>
    </row>
    <row r="99" spans="2:24" s="60" customFormat="1">
      <c r="B99" s="265"/>
      <c r="C99" s="61">
        <v>3</v>
      </c>
      <c r="D99" s="62">
        <v>46031</v>
      </c>
      <c r="E99" s="63">
        <v>0.91527777777777775</v>
      </c>
      <c r="F99" s="64">
        <v>997184</v>
      </c>
      <c r="G99" s="64" t="s">
        <v>140</v>
      </c>
      <c r="H99" s="64" t="s">
        <v>141</v>
      </c>
      <c r="I99" s="64">
        <v>3266357</v>
      </c>
      <c r="J99" s="65">
        <v>44500</v>
      </c>
      <c r="K99" s="65">
        <v>15770</v>
      </c>
      <c r="L99" s="65">
        <f t="shared" si="54"/>
        <v>28730</v>
      </c>
      <c r="M99" s="64" t="str">
        <f t="shared" si="55"/>
        <v>PRJX46</v>
      </c>
      <c r="N99" s="64" t="str">
        <f t="shared" si="56"/>
        <v>GRCP40</v>
      </c>
      <c r="O99" s="64">
        <f t="shared" si="57"/>
        <v>3266357</v>
      </c>
      <c r="P99" s="65">
        <v>44530</v>
      </c>
      <c r="Q99" s="65">
        <v>15780</v>
      </c>
      <c r="R99" s="65">
        <f t="shared" si="58"/>
        <v>28750</v>
      </c>
      <c r="S99" s="66">
        <v>7.83</v>
      </c>
      <c r="T99" s="67">
        <f t="shared" ref="T99:T105" si="62">ROUND(IF(S99=0,"",(R99-(R99*S99)/100)),0)</f>
        <v>26499</v>
      </c>
      <c r="U99" s="163"/>
      <c r="V99" s="177">
        <f t="shared" ref="V99:V105" si="63">0-S99</f>
        <v>-7.83</v>
      </c>
      <c r="W99" s="59">
        <f t="shared" ref="W99:W104" si="64">IF(R99=0,"",(R99-L99))</f>
        <v>20</v>
      </c>
      <c r="X99" s="178">
        <f t="shared" ref="X99:X104" si="65">+W99/L99</f>
        <v>6.9613644274277764E-4</v>
      </c>
    </row>
    <row r="100" spans="2:24" s="60" customFormat="1">
      <c r="B100" s="265"/>
      <c r="C100" s="61">
        <v>4</v>
      </c>
      <c r="D100" s="62">
        <v>46031</v>
      </c>
      <c r="E100" s="63">
        <v>0.91736111111111107</v>
      </c>
      <c r="F100" s="64">
        <v>997185</v>
      </c>
      <c r="G100" s="64" t="s">
        <v>113</v>
      </c>
      <c r="H100" s="64" t="s">
        <v>114</v>
      </c>
      <c r="I100" s="64">
        <v>3266358</v>
      </c>
      <c r="J100" s="65">
        <v>44700</v>
      </c>
      <c r="K100" s="65">
        <v>16160</v>
      </c>
      <c r="L100" s="65">
        <f t="shared" si="54"/>
        <v>28540</v>
      </c>
      <c r="M100" s="64" t="str">
        <f t="shared" si="55"/>
        <v>SKZG31</v>
      </c>
      <c r="N100" s="64" t="str">
        <f t="shared" si="56"/>
        <v>JWPK57</v>
      </c>
      <c r="O100" s="64">
        <f t="shared" si="57"/>
        <v>3266358</v>
      </c>
      <c r="P100" s="65">
        <v>44710</v>
      </c>
      <c r="Q100" s="65">
        <v>16190</v>
      </c>
      <c r="R100" s="65">
        <f t="shared" si="58"/>
        <v>28520</v>
      </c>
      <c r="S100" s="66">
        <v>7.83</v>
      </c>
      <c r="T100" s="67">
        <f t="shared" si="62"/>
        <v>26287</v>
      </c>
      <c r="U100" s="163"/>
      <c r="V100" s="177">
        <f t="shared" si="63"/>
        <v>-7.83</v>
      </c>
      <c r="W100" s="59">
        <f t="shared" si="64"/>
        <v>-20</v>
      </c>
      <c r="X100" s="178">
        <f t="shared" si="65"/>
        <v>-7.0077084793272596E-4</v>
      </c>
    </row>
    <row r="101" spans="2:24" s="60" customFormat="1">
      <c r="B101" s="265"/>
      <c r="C101" s="61">
        <v>5</v>
      </c>
      <c r="D101" s="62">
        <v>46032</v>
      </c>
      <c r="E101" s="63">
        <v>0.52847222222222223</v>
      </c>
      <c r="F101" s="64">
        <v>997186</v>
      </c>
      <c r="G101" s="64" t="s">
        <v>129</v>
      </c>
      <c r="H101" s="64" t="s">
        <v>130</v>
      </c>
      <c r="I101" s="64">
        <v>3266359</v>
      </c>
      <c r="J101" s="65">
        <v>44360</v>
      </c>
      <c r="K101" s="65">
        <v>17110</v>
      </c>
      <c r="L101" s="65">
        <f t="shared" si="54"/>
        <v>27250</v>
      </c>
      <c r="M101" s="64" t="str">
        <f t="shared" si="55"/>
        <v>RRSP41</v>
      </c>
      <c r="N101" s="64" t="str">
        <f t="shared" si="56"/>
        <v>HXFT69</v>
      </c>
      <c r="O101" s="64">
        <f t="shared" si="57"/>
        <v>3266359</v>
      </c>
      <c r="P101" s="65">
        <v>44370</v>
      </c>
      <c r="Q101" s="65">
        <v>17120</v>
      </c>
      <c r="R101" s="65">
        <f t="shared" si="58"/>
        <v>27250</v>
      </c>
      <c r="S101" s="66">
        <v>7.83</v>
      </c>
      <c r="T101" s="67">
        <f t="shared" si="62"/>
        <v>25116</v>
      </c>
      <c r="U101" s="163"/>
      <c r="V101" s="177">
        <f t="shared" si="63"/>
        <v>-7.83</v>
      </c>
      <c r="W101" s="59">
        <f t="shared" si="64"/>
        <v>0</v>
      </c>
      <c r="X101" s="178">
        <f t="shared" si="65"/>
        <v>0</v>
      </c>
    </row>
    <row r="102" spans="2:24" s="60" customFormat="1">
      <c r="B102" s="265"/>
      <c r="C102" s="61">
        <v>6</v>
      </c>
      <c r="D102" s="62">
        <v>46032</v>
      </c>
      <c r="E102" s="63">
        <v>0.53194444444444444</v>
      </c>
      <c r="F102" s="64">
        <v>997190</v>
      </c>
      <c r="G102" s="64" t="s">
        <v>111</v>
      </c>
      <c r="H102" s="64" t="s">
        <v>112</v>
      </c>
      <c r="I102" s="64">
        <v>3266363</v>
      </c>
      <c r="J102" s="65">
        <v>44600</v>
      </c>
      <c r="K102" s="65">
        <v>16370</v>
      </c>
      <c r="L102" s="65">
        <f t="shared" si="54"/>
        <v>28230</v>
      </c>
      <c r="M102" s="64" t="str">
        <f t="shared" si="55"/>
        <v>SVBK17</v>
      </c>
      <c r="N102" s="64" t="str">
        <f t="shared" si="56"/>
        <v>JP2808</v>
      </c>
      <c r="O102" s="64">
        <f t="shared" si="57"/>
        <v>3266363</v>
      </c>
      <c r="P102" s="65">
        <v>44610</v>
      </c>
      <c r="Q102" s="65">
        <v>16340</v>
      </c>
      <c r="R102" s="65">
        <f t="shared" si="58"/>
        <v>28270</v>
      </c>
      <c r="S102" s="66">
        <v>7.83</v>
      </c>
      <c r="T102" s="67">
        <f t="shared" si="62"/>
        <v>26056</v>
      </c>
      <c r="U102" s="163"/>
      <c r="V102" s="177">
        <f t="shared" si="63"/>
        <v>-7.83</v>
      </c>
      <c r="W102" s="59">
        <f t="shared" si="64"/>
        <v>40</v>
      </c>
      <c r="X102" s="178">
        <f t="shared" si="65"/>
        <v>1.4169323414806943E-3</v>
      </c>
    </row>
    <row r="103" spans="2:24" s="60" customFormat="1">
      <c r="B103" s="265"/>
      <c r="C103" s="61">
        <v>7</v>
      </c>
      <c r="D103" s="62">
        <v>46032</v>
      </c>
      <c r="E103" s="63">
        <v>0.53263888888888888</v>
      </c>
      <c r="F103" s="64">
        <v>997192</v>
      </c>
      <c r="G103" s="64" t="s">
        <v>107</v>
      </c>
      <c r="H103" s="64" t="s">
        <v>108</v>
      </c>
      <c r="I103" s="64">
        <v>3266365</v>
      </c>
      <c r="J103" s="65">
        <v>44980</v>
      </c>
      <c r="K103" s="65">
        <v>16800</v>
      </c>
      <c r="L103" s="65">
        <f t="shared" si="54"/>
        <v>28180</v>
      </c>
      <c r="M103" s="64" t="str">
        <f t="shared" si="55"/>
        <v>PSHF42</v>
      </c>
      <c r="N103" s="64" t="str">
        <f t="shared" si="56"/>
        <v>HXDR20</v>
      </c>
      <c r="O103" s="64">
        <f t="shared" si="57"/>
        <v>3266365</v>
      </c>
      <c r="P103" s="65">
        <v>45070</v>
      </c>
      <c r="Q103" s="65">
        <v>16840</v>
      </c>
      <c r="R103" s="65">
        <f t="shared" si="58"/>
        <v>28230</v>
      </c>
      <c r="S103" s="66">
        <v>7.83</v>
      </c>
      <c r="T103" s="67">
        <f t="shared" si="62"/>
        <v>26020</v>
      </c>
      <c r="U103" s="163"/>
      <c r="V103" s="177">
        <f t="shared" si="63"/>
        <v>-7.83</v>
      </c>
      <c r="W103" s="59">
        <f t="shared" si="64"/>
        <v>50</v>
      </c>
      <c r="X103" s="178">
        <f t="shared" si="65"/>
        <v>1.7743080198722497E-3</v>
      </c>
    </row>
    <row r="104" spans="2:24" s="60" customFormat="1">
      <c r="B104" s="265"/>
      <c r="C104" s="61">
        <v>8</v>
      </c>
      <c r="D104" s="62">
        <v>46032</v>
      </c>
      <c r="E104" s="63">
        <v>0.57430555555555551</v>
      </c>
      <c r="F104" s="64">
        <v>997188</v>
      </c>
      <c r="G104" s="64" t="s">
        <v>132</v>
      </c>
      <c r="H104" s="64" t="s">
        <v>133</v>
      </c>
      <c r="I104" s="64">
        <v>3266361</v>
      </c>
      <c r="J104" s="65">
        <v>44860</v>
      </c>
      <c r="K104" s="65">
        <v>16350</v>
      </c>
      <c r="L104" s="65">
        <f t="shared" si="54"/>
        <v>28510</v>
      </c>
      <c r="M104" s="64" t="str">
        <f t="shared" si="55"/>
        <v>TGTW86</v>
      </c>
      <c r="N104" s="64" t="str">
        <f t="shared" si="56"/>
        <v>JL9594</v>
      </c>
      <c r="O104" s="64">
        <f t="shared" si="57"/>
        <v>3266361</v>
      </c>
      <c r="P104" s="65">
        <v>44900</v>
      </c>
      <c r="Q104" s="65">
        <v>16410</v>
      </c>
      <c r="R104" s="65">
        <f t="shared" si="58"/>
        <v>28490</v>
      </c>
      <c r="S104" s="66">
        <v>7.83</v>
      </c>
      <c r="T104" s="67">
        <f t="shared" si="62"/>
        <v>26259</v>
      </c>
      <c r="U104" s="163"/>
      <c r="V104" s="177">
        <f t="shared" si="63"/>
        <v>-7.83</v>
      </c>
      <c r="W104" s="59">
        <f t="shared" si="64"/>
        <v>-20</v>
      </c>
      <c r="X104" s="178">
        <f t="shared" si="65"/>
        <v>-7.0150824272185194E-4</v>
      </c>
    </row>
    <row r="105" spans="2:24" s="60" customFormat="1" ht="15.75" thickBot="1">
      <c r="B105" s="266"/>
      <c r="C105" s="119">
        <v>9</v>
      </c>
      <c r="D105" s="120">
        <v>46032</v>
      </c>
      <c r="E105" s="68">
        <v>0.57500000000000007</v>
      </c>
      <c r="F105" s="69">
        <v>997189</v>
      </c>
      <c r="G105" s="69" t="s">
        <v>136</v>
      </c>
      <c r="H105" s="69" t="s">
        <v>137</v>
      </c>
      <c r="I105" s="69">
        <v>3266362</v>
      </c>
      <c r="J105" s="70">
        <v>44900</v>
      </c>
      <c r="K105" s="70">
        <v>17240</v>
      </c>
      <c r="L105" s="70">
        <f>IF(K105=0,"",J105-K105)</f>
        <v>27660</v>
      </c>
      <c r="M105" s="69" t="str">
        <f>IF(G105=0,"",+G105)</f>
        <v>RWSC94</v>
      </c>
      <c r="N105" s="69" t="str">
        <f>IF(H105=0,"",+H105)</f>
        <v>KYPP44</v>
      </c>
      <c r="O105" s="69">
        <f>IF(I105=0,"",+I105)</f>
        <v>3266362</v>
      </c>
      <c r="P105" s="70">
        <v>44900</v>
      </c>
      <c r="Q105" s="70">
        <v>17250</v>
      </c>
      <c r="R105" s="70">
        <f>IF(Q105=0,"",P105-Q105)</f>
        <v>27650</v>
      </c>
      <c r="S105" s="71">
        <v>7.83</v>
      </c>
      <c r="T105" s="72">
        <f t="shared" si="62"/>
        <v>25485</v>
      </c>
      <c r="U105" s="163"/>
      <c r="V105" s="179">
        <f t="shared" si="63"/>
        <v>-7.83</v>
      </c>
      <c r="W105" s="180">
        <f>IF(R105=0,"",(R105-L105))</f>
        <v>-10</v>
      </c>
      <c r="X105" s="181">
        <f>+W105/L105</f>
        <v>-3.6153289949385393E-4</v>
      </c>
    </row>
    <row r="106" spans="2:24">
      <c r="B106" s="1"/>
      <c r="C106" s="1"/>
      <c r="D106" s="1"/>
      <c r="E106" s="2"/>
      <c r="F106" s="3"/>
      <c r="G106" s="4"/>
      <c r="H106" s="4"/>
      <c r="I106" s="5"/>
      <c r="J106" s="73"/>
      <c r="K106" s="73"/>
      <c r="L106" s="73"/>
      <c r="M106" s="4"/>
      <c r="N106" s="4"/>
      <c r="O106" s="4"/>
      <c r="P106" s="73"/>
      <c r="Q106" s="73"/>
      <c r="R106" s="203"/>
      <c r="S106" s="4"/>
      <c r="T106" s="4"/>
      <c r="U106" s="157"/>
      <c r="V106" s="74"/>
      <c r="W106" s="4"/>
      <c r="X106" s="4"/>
    </row>
    <row r="107" spans="2:24">
      <c r="B107" s="1"/>
      <c r="C107" s="75">
        <f>COUNT(C97:C105)</f>
        <v>9</v>
      </c>
      <c r="D107" s="76"/>
      <c r="E107" s="77"/>
      <c r="F107" s="213" t="s">
        <v>46</v>
      </c>
      <c r="G107" s="214"/>
      <c r="H107" s="214"/>
      <c r="I107" s="215"/>
      <c r="J107" s="78">
        <f>SUM(J97:J105)</f>
        <v>402120</v>
      </c>
      <c r="K107" s="78">
        <f>SUM(K97:K105)</f>
        <v>148580</v>
      </c>
      <c r="L107" s="78">
        <f>SUM(L97:L105)</f>
        <v>253540</v>
      </c>
      <c r="M107" s="79"/>
      <c r="N107" s="79"/>
      <c r="O107" s="79"/>
      <c r="P107" s="78">
        <f>SUM(P97:P105)</f>
        <v>402430</v>
      </c>
      <c r="Q107" s="78">
        <f>SUM(Q97:Q105)</f>
        <v>148800</v>
      </c>
      <c r="R107" s="205">
        <f>SUM(R97:R105)</f>
        <v>253630</v>
      </c>
      <c r="S107" s="128">
        <f>ROUND((((R107-T107)/R107)*100),2)</f>
        <v>7.83</v>
      </c>
      <c r="T107" s="127">
        <f>SUM(T97:T105)</f>
        <v>233771</v>
      </c>
      <c r="U107" s="164"/>
      <c r="V107" s="82"/>
      <c r="W107" s="83">
        <f>SUM(W97:W105)</f>
        <v>90</v>
      </c>
      <c r="X107" s="83">
        <f>SUM(X97:X105)</f>
        <v>3.1861405014320015E-3</v>
      </c>
    </row>
    <row r="108" spans="2:24">
      <c r="C108" s="75">
        <f>SUM(C107)+C91</f>
        <v>36</v>
      </c>
      <c r="D108" s="76"/>
      <c r="E108" s="77"/>
      <c r="F108" s="213" t="s">
        <v>47</v>
      </c>
      <c r="G108" s="214"/>
      <c r="H108" s="214"/>
      <c r="I108" s="215"/>
      <c r="J108" s="78">
        <f>SUM(J102:J105)+J91</f>
        <v>1161570</v>
      </c>
      <c r="K108" s="78">
        <f>SUM(K102:K105)+K91</f>
        <v>433220</v>
      </c>
      <c r="L108" s="78">
        <f>SUM(L97:L105)+L91</f>
        <v>1008700</v>
      </c>
      <c r="M108" s="79"/>
      <c r="N108" s="79"/>
      <c r="O108" s="79"/>
      <c r="P108" s="78">
        <f>SUM(P97:P105)+P91</f>
        <v>1609040</v>
      </c>
      <c r="Q108" s="78">
        <f>SUM(Q97:Q105)+Q91</f>
        <v>600520</v>
      </c>
      <c r="R108" s="205">
        <f>SUM(R97:R105)+R91</f>
        <v>1008520</v>
      </c>
      <c r="S108" s="128"/>
      <c r="T108" s="127">
        <f>SUM(T97:T105)+T91</f>
        <v>926573</v>
      </c>
      <c r="U108" s="164"/>
      <c r="V108" s="82"/>
      <c r="W108" s="85">
        <f>+W107+W91</f>
        <v>-220</v>
      </c>
      <c r="X108" s="83"/>
    </row>
    <row r="109" spans="2:24" ht="15" customHeight="1">
      <c r="C109" s="87"/>
      <c r="D109" s="76"/>
      <c r="E109" s="77"/>
      <c r="F109" s="88"/>
      <c r="G109" s="89"/>
      <c r="H109" s="89"/>
      <c r="I109" s="89"/>
      <c r="J109" s="90"/>
      <c r="K109" s="90"/>
      <c r="L109" s="90"/>
      <c r="M109" s="79"/>
      <c r="N109" s="79"/>
      <c r="O109" s="79"/>
      <c r="P109" s="90"/>
      <c r="Q109" s="90"/>
      <c r="R109" s="206"/>
      <c r="S109" s="91"/>
      <c r="T109" s="92"/>
      <c r="U109" s="164"/>
      <c r="V109" s="82"/>
      <c r="W109" s="82"/>
      <c r="X109" s="93"/>
    </row>
    <row r="110" spans="2:24" ht="15" customHeight="1">
      <c r="C110" s="87"/>
      <c r="D110" s="76"/>
      <c r="E110" s="77"/>
      <c r="F110" s="88"/>
      <c r="G110" s="89"/>
      <c r="H110" s="89"/>
      <c r="I110" s="89"/>
      <c r="J110" s="90"/>
      <c r="K110" s="90"/>
      <c r="L110" s="90"/>
      <c r="M110" s="79"/>
      <c r="N110" s="79"/>
      <c r="O110" s="79"/>
      <c r="P110" s="90"/>
      <c r="Q110" s="90"/>
      <c r="R110" s="206"/>
      <c r="S110" s="91"/>
      <c r="T110" s="92"/>
      <c r="U110" s="164"/>
      <c r="V110" s="82"/>
      <c r="W110" s="82"/>
      <c r="X110" s="93"/>
    </row>
    <row r="111" spans="2:24" ht="15.75" thickBot="1">
      <c r="B111" s="1"/>
      <c r="C111" s="1"/>
      <c r="D111" s="1" t="s">
        <v>26</v>
      </c>
      <c r="E111" s="2">
        <v>5</v>
      </c>
      <c r="F111" s="45"/>
      <c r="G111" s="237" t="s">
        <v>27</v>
      </c>
      <c r="H111" s="238"/>
      <c r="I111" s="238"/>
      <c r="J111" s="238"/>
      <c r="K111" s="238"/>
      <c r="L111" s="248"/>
      <c r="M111" s="242" t="s">
        <v>28</v>
      </c>
      <c r="N111" s="249"/>
      <c r="O111" s="249"/>
      <c r="P111" s="249"/>
      <c r="Q111" s="249"/>
      <c r="R111" s="249"/>
      <c r="S111" s="249"/>
      <c r="T111" s="250"/>
      <c r="U111" s="162"/>
      <c r="V111" s="2"/>
      <c r="W111" s="231"/>
      <c r="X111" s="231"/>
    </row>
    <row r="112" spans="2:24" ht="26.25" customHeight="1">
      <c r="B112" s="275" t="s">
        <v>80</v>
      </c>
      <c r="C112" s="247" t="s">
        <v>29</v>
      </c>
      <c r="D112" s="247" t="s">
        <v>30</v>
      </c>
      <c r="E112" s="247" t="s">
        <v>31</v>
      </c>
      <c r="F112" s="247" t="s">
        <v>32</v>
      </c>
      <c r="G112" s="247" t="s">
        <v>33</v>
      </c>
      <c r="H112" s="247"/>
      <c r="I112" s="196" t="s">
        <v>34</v>
      </c>
      <c r="J112" s="247" t="s">
        <v>35</v>
      </c>
      <c r="K112" s="247"/>
      <c r="L112" s="247"/>
      <c r="M112" s="245" t="s">
        <v>33</v>
      </c>
      <c r="N112" s="245"/>
      <c r="O112" s="197" t="s">
        <v>34</v>
      </c>
      <c r="P112" s="245" t="s">
        <v>35</v>
      </c>
      <c r="Q112" s="245"/>
      <c r="R112" s="245"/>
      <c r="S112" s="245"/>
      <c r="T112" s="246"/>
      <c r="U112" s="159"/>
      <c r="V112" s="232" t="s">
        <v>36</v>
      </c>
      <c r="W112" s="233"/>
      <c r="X112" s="234"/>
    </row>
    <row r="113" spans="2:24" ht="28.15" customHeight="1">
      <c r="B113" s="276"/>
      <c r="C113" s="251"/>
      <c r="D113" s="251"/>
      <c r="E113" s="251"/>
      <c r="F113" s="251"/>
      <c r="G113" s="193" t="s">
        <v>37</v>
      </c>
      <c r="H113" s="193" t="s">
        <v>38</v>
      </c>
      <c r="I113" s="194" t="s">
        <v>39</v>
      </c>
      <c r="J113" s="193" t="s">
        <v>40</v>
      </c>
      <c r="K113" s="193" t="s">
        <v>41</v>
      </c>
      <c r="L113" s="193" t="s">
        <v>42</v>
      </c>
      <c r="M113" s="195" t="s">
        <v>37</v>
      </c>
      <c r="N113" s="195" t="s">
        <v>38</v>
      </c>
      <c r="O113" s="195" t="s">
        <v>39</v>
      </c>
      <c r="P113" s="195" t="s">
        <v>40</v>
      </c>
      <c r="Q113" s="195" t="s">
        <v>41</v>
      </c>
      <c r="R113" s="195" t="s">
        <v>42</v>
      </c>
      <c r="S113" s="195" t="s">
        <v>12</v>
      </c>
      <c r="T113" s="198" t="s">
        <v>43</v>
      </c>
      <c r="U113" s="159"/>
      <c r="V113" s="175" t="s">
        <v>44</v>
      </c>
      <c r="W113" s="52" t="s">
        <v>45</v>
      </c>
      <c r="X113" s="176" t="s">
        <v>4</v>
      </c>
    </row>
    <row r="114" spans="2:24" s="60" customFormat="1">
      <c r="B114" s="276"/>
      <c r="C114" s="64">
        <v>1</v>
      </c>
      <c r="D114" s="62">
        <v>46032</v>
      </c>
      <c r="E114" s="63">
        <v>0.57847222222222217</v>
      </c>
      <c r="F114" s="64">
        <v>997191</v>
      </c>
      <c r="G114" s="64" t="s">
        <v>142</v>
      </c>
      <c r="H114" s="64" t="s">
        <v>143</v>
      </c>
      <c r="I114" s="64">
        <v>3266364</v>
      </c>
      <c r="J114" s="65">
        <v>44450</v>
      </c>
      <c r="K114" s="65">
        <v>17180</v>
      </c>
      <c r="L114" s="65">
        <f t="shared" ref="L114:L120" si="66">IF(K114=0,"",J114-K114)</f>
        <v>27270</v>
      </c>
      <c r="M114" s="64" t="str">
        <f t="shared" ref="M114:M120" si="67">IF(G114=0,"",+G114)</f>
        <v>SKZG46</v>
      </c>
      <c r="N114" s="64" t="str">
        <f t="shared" ref="N114:N120" si="68">IF(H114=0,"",+H114)</f>
        <v>JJ5153</v>
      </c>
      <c r="O114" s="64">
        <f t="shared" ref="O114:O120" si="69">IF(I114=0,"",+I114)</f>
        <v>3266364</v>
      </c>
      <c r="P114" s="65">
        <v>44430</v>
      </c>
      <c r="Q114" s="65">
        <v>17160</v>
      </c>
      <c r="R114" s="65">
        <f>IF(Q114=0,"",P114-Q114)</f>
        <v>27270</v>
      </c>
      <c r="S114" s="66">
        <v>7.4</v>
      </c>
      <c r="T114" s="67">
        <f>ROUND(IF(S114=0,"",(R114-(R114*S114)/100)),0)</f>
        <v>25252</v>
      </c>
      <c r="U114" s="163"/>
      <c r="V114" s="177">
        <f t="shared" ref="V114:V116" si="70">0-S114</f>
        <v>-7.4</v>
      </c>
      <c r="W114" s="59">
        <f t="shared" ref="W114:W116" si="71">IF(R114=0,"",(R114-L114))</f>
        <v>0</v>
      </c>
      <c r="X114" s="178">
        <f t="shared" ref="X114:X116" si="72">+W114/L114</f>
        <v>0</v>
      </c>
    </row>
    <row r="115" spans="2:24" s="60" customFormat="1">
      <c r="B115" s="276"/>
      <c r="C115" s="64">
        <v>2</v>
      </c>
      <c r="D115" s="62">
        <v>46032</v>
      </c>
      <c r="E115" s="63">
        <v>0.61111111111111105</v>
      </c>
      <c r="F115" s="64">
        <v>997193</v>
      </c>
      <c r="G115" s="64" t="s">
        <v>144</v>
      </c>
      <c r="H115" s="64" t="s">
        <v>145</v>
      </c>
      <c r="I115" s="64">
        <v>3266366</v>
      </c>
      <c r="J115" s="65">
        <v>45000</v>
      </c>
      <c r="K115" s="65">
        <v>16420</v>
      </c>
      <c r="L115" s="65">
        <f t="shared" si="66"/>
        <v>28580</v>
      </c>
      <c r="M115" s="64" t="str">
        <f t="shared" si="67"/>
        <v>PFSG22</v>
      </c>
      <c r="N115" s="64" t="str">
        <f t="shared" si="68"/>
        <v>JN9111</v>
      </c>
      <c r="O115" s="64">
        <f t="shared" si="69"/>
        <v>3266366</v>
      </c>
      <c r="P115" s="65">
        <v>45050</v>
      </c>
      <c r="Q115" s="65">
        <v>16470</v>
      </c>
      <c r="R115" s="65">
        <f t="shared" ref="R115:R120" si="73">IF(Q115=0,"",P115-Q115)</f>
        <v>28580</v>
      </c>
      <c r="S115" s="66">
        <v>7.4</v>
      </c>
      <c r="T115" s="67">
        <f t="shared" ref="T115:T121" si="74">ROUND(IF(S115=0,"",(R115-(R115*S115)/100)),0)</f>
        <v>26465</v>
      </c>
      <c r="U115" s="163"/>
      <c r="V115" s="177">
        <f>0-S115</f>
        <v>-7.4</v>
      </c>
      <c r="W115" s="59">
        <f>IF(R115=0,"",(R115-L115))</f>
        <v>0</v>
      </c>
      <c r="X115" s="178">
        <f>+W115/L115</f>
        <v>0</v>
      </c>
    </row>
    <row r="116" spans="2:24" s="60" customFormat="1">
      <c r="B116" s="276"/>
      <c r="C116" s="64">
        <v>3</v>
      </c>
      <c r="D116" s="62">
        <v>46032</v>
      </c>
      <c r="E116" s="63">
        <v>0.6118055555555556</v>
      </c>
      <c r="F116" s="64">
        <v>997187</v>
      </c>
      <c r="G116" s="64" t="s">
        <v>125</v>
      </c>
      <c r="H116" s="64" t="s">
        <v>131</v>
      </c>
      <c r="I116" s="64">
        <v>3266360</v>
      </c>
      <c r="J116" s="65">
        <v>44800</v>
      </c>
      <c r="K116" s="65">
        <v>18090</v>
      </c>
      <c r="L116" s="65">
        <f t="shared" si="66"/>
        <v>26710</v>
      </c>
      <c r="M116" s="64" t="str">
        <f t="shared" si="67"/>
        <v>RWSC95</v>
      </c>
      <c r="N116" s="64" t="str">
        <f t="shared" si="68"/>
        <v>JWPK47</v>
      </c>
      <c r="O116" s="64">
        <f t="shared" si="69"/>
        <v>3266360</v>
      </c>
      <c r="P116" s="65">
        <v>44830</v>
      </c>
      <c r="Q116" s="65">
        <v>18100</v>
      </c>
      <c r="R116" s="65">
        <f t="shared" si="73"/>
        <v>26730</v>
      </c>
      <c r="S116" s="66">
        <v>7.4</v>
      </c>
      <c r="T116" s="67">
        <f t="shared" si="74"/>
        <v>24752</v>
      </c>
      <c r="U116" s="163"/>
      <c r="V116" s="177">
        <f t="shared" si="70"/>
        <v>-7.4</v>
      </c>
      <c r="W116" s="59">
        <f t="shared" si="71"/>
        <v>20</v>
      </c>
      <c r="X116" s="178">
        <f t="shared" si="72"/>
        <v>7.4878322725570952E-4</v>
      </c>
    </row>
    <row r="117" spans="2:24" s="60" customFormat="1">
      <c r="B117" s="276"/>
      <c r="C117" s="64">
        <v>4</v>
      </c>
      <c r="D117" s="62">
        <v>46032</v>
      </c>
      <c r="E117" s="63">
        <v>0.69513888888888886</v>
      </c>
      <c r="F117" s="64">
        <v>997201</v>
      </c>
      <c r="G117" s="64" t="s">
        <v>105</v>
      </c>
      <c r="H117" s="64" t="s">
        <v>106</v>
      </c>
      <c r="I117" s="64">
        <v>3266373</v>
      </c>
      <c r="J117" s="65">
        <v>44270</v>
      </c>
      <c r="K117" s="65">
        <v>16120</v>
      </c>
      <c r="L117" s="65">
        <f t="shared" si="66"/>
        <v>28150</v>
      </c>
      <c r="M117" s="64" t="str">
        <f t="shared" si="67"/>
        <v>LPKD54</v>
      </c>
      <c r="N117" s="64" t="str">
        <f t="shared" si="68"/>
        <v>GRGH84</v>
      </c>
      <c r="O117" s="64">
        <f t="shared" si="69"/>
        <v>3266373</v>
      </c>
      <c r="P117" s="65">
        <v>44330</v>
      </c>
      <c r="Q117" s="65">
        <v>16140</v>
      </c>
      <c r="R117" s="65">
        <f t="shared" si="73"/>
        <v>28190</v>
      </c>
      <c r="S117" s="66">
        <v>7.4</v>
      </c>
      <c r="T117" s="67">
        <f t="shared" si="74"/>
        <v>26104</v>
      </c>
      <c r="U117" s="163"/>
      <c r="V117" s="177">
        <f>0-S117</f>
        <v>-7.4</v>
      </c>
      <c r="W117" s="59">
        <f>IF(R117=0,"",(R117-L117))</f>
        <v>40</v>
      </c>
      <c r="X117" s="178">
        <f>+W117/L117</f>
        <v>1.4209591474245115E-3</v>
      </c>
    </row>
    <row r="118" spans="2:24" s="60" customFormat="1">
      <c r="B118" s="276"/>
      <c r="C118" s="64">
        <v>5</v>
      </c>
      <c r="D118" s="62">
        <v>46032</v>
      </c>
      <c r="E118" s="63">
        <v>0.69652777777777775</v>
      </c>
      <c r="F118" s="64">
        <v>997202</v>
      </c>
      <c r="G118" s="64" t="s">
        <v>138</v>
      </c>
      <c r="H118" s="64" t="s">
        <v>139</v>
      </c>
      <c r="I118" s="64">
        <v>3266374</v>
      </c>
      <c r="J118" s="65">
        <v>44690</v>
      </c>
      <c r="K118" s="65">
        <v>16650</v>
      </c>
      <c r="L118" s="65">
        <f t="shared" si="66"/>
        <v>28040</v>
      </c>
      <c r="M118" s="64" t="str">
        <f t="shared" si="67"/>
        <v>SKZG37</v>
      </c>
      <c r="N118" s="64" t="str">
        <f t="shared" si="68"/>
        <v>JJ5149</v>
      </c>
      <c r="O118" s="64">
        <f t="shared" si="69"/>
        <v>3266374</v>
      </c>
      <c r="P118" s="65">
        <v>44760</v>
      </c>
      <c r="Q118" s="65">
        <v>16670</v>
      </c>
      <c r="R118" s="65">
        <f t="shared" si="73"/>
        <v>28090</v>
      </c>
      <c r="S118" s="66">
        <v>7.4</v>
      </c>
      <c r="T118" s="67">
        <f t="shared" si="74"/>
        <v>26011</v>
      </c>
      <c r="U118" s="163"/>
      <c r="V118" s="177">
        <f t="shared" ref="V118:V121" si="75">0-S118</f>
        <v>-7.4</v>
      </c>
      <c r="W118" s="59">
        <f t="shared" ref="W118:W121" si="76">IF(R118=0,"",(R118-L118))</f>
        <v>50</v>
      </c>
      <c r="X118" s="178">
        <f t="shared" ref="X118:X121" si="77">+W118/L118</f>
        <v>1.783166904422254E-3</v>
      </c>
    </row>
    <row r="119" spans="2:24" s="60" customFormat="1">
      <c r="B119" s="276"/>
      <c r="C119" s="64">
        <v>6</v>
      </c>
      <c r="D119" s="62">
        <v>46032</v>
      </c>
      <c r="E119" s="63">
        <v>0.6972222222222223</v>
      </c>
      <c r="F119" s="64">
        <v>997194</v>
      </c>
      <c r="G119" s="64" t="s">
        <v>134</v>
      </c>
      <c r="H119" s="64" t="s">
        <v>135</v>
      </c>
      <c r="I119" s="64">
        <v>3266367</v>
      </c>
      <c r="J119" s="65">
        <v>44500</v>
      </c>
      <c r="K119" s="65">
        <v>17470</v>
      </c>
      <c r="L119" s="65">
        <f t="shared" si="66"/>
        <v>27030</v>
      </c>
      <c r="M119" s="64" t="str">
        <f t="shared" si="67"/>
        <v>VBYR82</v>
      </c>
      <c r="N119" s="64" t="str">
        <f t="shared" si="68"/>
        <v>JN1614</v>
      </c>
      <c r="O119" s="64">
        <f t="shared" si="69"/>
        <v>3266367</v>
      </c>
      <c r="P119" s="65">
        <v>44520</v>
      </c>
      <c r="Q119" s="65">
        <v>17480</v>
      </c>
      <c r="R119" s="65">
        <f t="shared" si="73"/>
        <v>27040</v>
      </c>
      <c r="S119" s="66">
        <v>7.4</v>
      </c>
      <c r="T119" s="67">
        <f t="shared" si="74"/>
        <v>25039</v>
      </c>
      <c r="U119" s="163"/>
      <c r="V119" s="177">
        <f t="shared" si="75"/>
        <v>-7.4</v>
      </c>
      <c r="W119" s="59">
        <f t="shared" si="76"/>
        <v>10</v>
      </c>
      <c r="X119" s="178">
        <f t="shared" si="77"/>
        <v>3.6995930447650759E-4</v>
      </c>
    </row>
    <row r="120" spans="2:24" s="60" customFormat="1">
      <c r="B120" s="276"/>
      <c r="C120" s="64">
        <v>7</v>
      </c>
      <c r="D120" s="62">
        <v>46032</v>
      </c>
      <c r="E120" s="63">
        <v>0.69861111111111107</v>
      </c>
      <c r="F120" s="64">
        <v>997197</v>
      </c>
      <c r="G120" s="64" t="s">
        <v>146</v>
      </c>
      <c r="H120" s="64" t="s">
        <v>147</v>
      </c>
      <c r="I120" s="64">
        <v>3266370</v>
      </c>
      <c r="J120" s="65">
        <v>44920</v>
      </c>
      <c r="K120" s="65">
        <v>16660</v>
      </c>
      <c r="L120" s="65">
        <f t="shared" si="66"/>
        <v>28260</v>
      </c>
      <c r="M120" s="64" t="str">
        <f t="shared" si="67"/>
        <v>SKZG51</v>
      </c>
      <c r="N120" s="64" t="str">
        <f t="shared" si="68"/>
        <v>PWWV47</v>
      </c>
      <c r="O120" s="64">
        <f t="shared" si="69"/>
        <v>3266370</v>
      </c>
      <c r="P120" s="65">
        <v>44950</v>
      </c>
      <c r="Q120" s="65">
        <v>16660</v>
      </c>
      <c r="R120" s="65">
        <f t="shared" si="73"/>
        <v>28290</v>
      </c>
      <c r="S120" s="66">
        <v>7.4</v>
      </c>
      <c r="T120" s="67">
        <f t="shared" si="74"/>
        <v>26197</v>
      </c>
      <c r="U120" s="163"/>
      <c r="V120" s="177">
        <f t="shared" si="75"/>
        <v>-7.4</v>
      </c>
      <c r="W120" s="59">
        <f t="shared" si="76"/>
        <v>30</v>
      </c>
      <c r="X120" s="178">
        <f t="shared" si="77"/>
        <v>1.0615711252653928E-3</v>
      </c>
    </row>
    <row r="121" spans="2:24" s="60" customFormat="1">
      <c r="B121" s="276"/>
      <c r="C121" s="64">
        <v>8</v>
      </c>
      <c r="D121" s="62">
        <v>46032</v>
      </c>
      <c r="E121" s="63">
        <v>0.74513888888888891</v>
      </c>
      <c r="F121" s="64">
        <v>997203</v>
      </c>
      <c r="G121" s="64" t="s">
        <v>115</v>
      </c>
      <c r="H121" s="64" t="s">
        <v>116</v>
      </c>
      <c r="I121" s="64">
        <v>3266375</v>
      </c>
      <c r="J121" s="65">
        <v>44800</v>
      </c>
      <c r="K121" s="65">
        <v>15900</v>
      </c>
      <c r="L121" s="65">
        <f>IF(K121=0,"",J121-K121)</f>
        <v>28900</v>
      </c>
      <c r="M121" s="64" t="str">
        <f t="shared" ref="M121:O122" si="78">IF(G121=0,"",+G121)</f>
        <v>SLHR36</v>
      </c>
      <c r="N121" s="64" t="str">
        <f t="shared" si="78"/>
        <v>KDGW58</v>
      </c>
      <c r="O121" s="64">
        <f t="shared" si="78"/>
        <v>3266375</v>
      </c>
      <c r="P121" s="65">
        <v>44840</v>
      </c>
      <c r="Q121" s="65">
        <v>15940</v>
      </c>
      <c r="R121" s="65">
        <f>IF(Q121=0,"",P121-Q121)</f>
        <v>28900</v>
      </c>
      <c r="S121" s="66">
        <v>7.4</v>
      </c>
      <c r="T121" s="67">
        <f t="shared" si="74"/>
        <v>26761</v>
      </c>
      <c r="U121" s="163"/>
      <c r="V121" s="179">
        <f t="shared" si="75"/>
        <v>-7.4</v>
      </c>
      <c r="W121" s="180">
        <f t="shared" si="76"/>
        <v>0</v>
      </c>
      <c r="X121" s="181">
        <f t="shared" si="77"/>
        <v>0</v>
      </c>
    </row>
    <row r="122" spans="2:24" s="60" customFormat="1" ht="15.75" thickBot="1">
      <c r="B122" s="199"/>
      <c r="C122" s="69">
        <v>9</v>
      </c>
      <c r="D122" s="120">
        <v>46032</v>
      </c>
      <c r="E122" s="68">
        <v>0.74652777777777779</v>
      </c>
      <c r="F122" s="69">
        <v>997196</v>
      </c>
      <c r="G122" s="69" t="s">
        <v>117</v>
      </c>
      <c r="H122" s="69" t="s">
        <v>118</v>
      </c>
      <c r="I122" s="69">
        <v>3266369</v>
      </c>
      <c r="J122" s="70">
        <v>44200</v>
      </c>
      <c r="K122" s="70">
        <v>16250</v>
      </c>
      <c r="L122" s="70">
        <f>IF(K122=0,"",J122-K122)</f>
        <v>27950</v>
      </c>
      <c r="M122" s="69" t="str">
        <f t="shared" si="78"/>
        <v>SVPZ41</v>
      </c>
      <c r="N122" s="69" t="str">
        <f t="shared" si="78"/>
        <v>PXBV96</v>
      </c>
      <c r="O122" s="69">
        <f t="shared" si="78"/>
        <v>3266369</v>
      </c>
      <c r="P122" s="70">
        <v>44210</v>
      </c>
      <c r="Q122" s="70">
        <v>16230</v>
      </c>
      <c r="R122" s="70">
        <f>IF(Q122=0,"",P122-Q122)</f>
        <v>27980</v>
      </c>
      <c r="S122" s="71">
        <v>7.4</v>
      </c>
      <c r="T122" s="72">
        <f t="shared" ref="T122" si="79">ROUND(IF(S122=0,"",(R122-(R122*S122)/100)),0)</f>
        <v>25909</v>
      </c>
      <c r="U122" s="163"/>
      <c r="V122" s="179">
        <f t="shared" ref="V122" si="80">0-S122</f>
        <v>-7.4</v>
      </c>
      <c r="W122" s="180">
        <f t="shared" ref="W122" si="81">IF(R122=0,"",(R122-L122))</f>
        <v>30</v>
      </c>
      <c r="X122" s="181">
        <f t="shared" ref="X122" si="82">+W122/L122</f>
        <v>1.0733452593917709E-3</v>
      </c>
    </row>
    <row r="123" spans="2:24" s="60" customFormat="1">
      <c r="B123" s="94"/>
      <c r="C123" s="95"/>
      <c r="D123" s="96"/>
      <c r="E123" s="97"/>
      <c r="F123" s="95"/>
      <c r="G123" s="95"/>
      <c r="H123" s="95"/>
      <c r="I123" s="95"/>
      <c r="J123" s="98"/>
      <c r="K123" s="98"/>
      <c r="L123" s="98"/>
      <c r="M123" s="95"/>
      <c r="N123" s="95"/>
      <c r="O123" s="95"/>
      <c r="P123" s="98"/>
      <c r="Q123" s="98"/>
      <c r="R123" s="98"/>
      <c r="S123" s="99"/>
      <c r="T123" s="100"/>
      <c r="U123" s="163"/>
      <c r="V123" s="101"/>
      <c r="W123" s="101"/>
      <c r="X123" s="102"/>
    </row>
    <row r="124" spans="2:24">
      <c r="B124" s="1"/>
      <c r="C124" s="75">
        <f>COUNT(C114:C122)</f>
        <v>9</v>
      </c>
      <c r="D124" s="76"/>
      <c r="E124" s="77"/>
      <c r="F124" s="213" t="s">
        <v>46</v>
      </c>
      <c r="G124" s="214"/>
      <c r="H124" s="214"/>
      <c r="I124" s="215"/>
      <c r="J124" s="78">
        <f>SUM(J114:J122)</f>
        <v>401630</v>
      </c>
      <c r="K124" s="78">
        <f>SUM(K114:K122)</f>
        <v>150740</v>
      </c>
      <c r="L124" s="78">
        <f>SUM(L114:L122)</f>
        <v>250890</v>
      </c>
      <c r="M124" s="79"/>
      <c r="N124" s="79"/>
      <c r="O124" s="79"/>
      <c r="P124" s="78">
        <f>SUM(P114:P122)</f>
        <v>401920</v>
      </c>
      <c r="Q124" s="78">
        <f>SUM(Q114:Q122)</f>
        <v>150850</v>
      </c>
      <c r="R124" s="204">
        <f>SUM(R114:R122)</f>
        <v>251070</v>
      </c>
      <c r="S124" s="128">
        <f>ROUND((((R124-T124)/R124)*100),2)</f>
        <v>7.4</v>
      </c>
      <c r="T124" s="127">
        <f>SUM(T114:T122)</f>
        <v>232490</v>
      </c>
      <c r="U124" s="164"/>
      <c r="V124" s="82"/>
      <c r="W124" s="83">
        <f>SUM(W114:W122)</f>
        <v>180</v>
      </c>
      <c r="X124" s="83">
        <f>SUM(X114:X122)</f>
        <v>6.457784968236146E-3</v>
      </c>
    </row>
    <row r="125" spans="2:24">
      <c r="C125" s="75">
        <f>SUM(C124)+C108</f>
        <v>45</v>
      </c>
      <c r="D125" s="76"/>
      <c r="E125" s="77"/>
      <c r="F125" s="213" t="s">
        <v>47</v>
      </c>
      <c r="G125" s="214"/>
      <c r="H125" s="214"/>
      <c r="I125" s="215"/>
      <c r="J125" s="78">
        <f>SUM(J114:J122)+J108</f>
        <v>1563200</v>
      </c>
      <c r="K125" s="78">
        <f>SUM(K114:K122)+K108</f>
        <v>583960</v>
      </c>
      <c r="L125" s="78">
        <f>SUM(L114:L122)+L108</f>
        <v>1259590</v>
      </c>
      <c r="M125" s="79"/>
      <c r="N125" s="79"/>
      <c r="O125" s="79"/>
      <c r="P125" s="78">
        <f>SUM(P114:P122)+P108</f>
        <v>2010960</v>
      </c>
      <c r="Q125" s="78">
        <f>SUM(Q114:Q122)+Q108</f>
        <v>751370</v>
      </c>
      <c r="R125" s="204">
        <f>SUM(R114:R122)+R108</f>
        <v>1259590</v>
      </c>
      <c r="S125" s="128"/>
      <c r="T125" s="127">
        <f>SUM(T114:T122)+T108</f>
        <v>1159063</v>
      </c>
      <c r="U125" s="164"/>
      <c r="V125" s="82"/>
      <c r="W125" s="85">
        <f>+W124+W108</f>
        <v>-40</v>
      </c>
      <c r="X125" s="83"/>
    </row>
    <row r="128" spans="2:24" ht="15.75" thickBot="1">
      <c r="B128" s="1"/>
      <c r="C128" s="1"/>
      <c r="D128" s="1" t="s">
        <v>26</v>
      </c>
      <c r="E128" s="2">
        <v>6</v>
      </c>
      <c r="F128" s="45"/>
      <c r="G128" s="237" t="s">
        <v>27</v>
      </c>
      <c r="H128" s="238"/>
      <c r="I128" s="238"/>
      <c r="J128" s="238"/>
      <c r="K128" s="238"/>
      <c r="L128" s="238"/>
      <c r="M128" s="242" t="s">
        <v>28</v>
      </c>
      <c r="N128" s="243"/>
      <c r="O128" s="243"/>
      <c r="P128" s="243"/>
      <c r="Q128" s="243"/>
      <c r="R128" s="243"/>
      <c r="S128" s="243"/>
      <c r="T128" s="244"/>
      <c r="U128" s="162"/>
      <c r="V128" s="2"/>
      <c r="W128" s="231"/>
      <c r="X128" s="241"/>
    </row>
    <row r="129" spans="2:24" ht="26.25" customHeight="1">
      <c r="B129" s="264" t="s">
        <v>81</v>
      </c>
      <c r="C129" s="207" t="s">
        <v>29</v>
      </c>
      <c r="D129" s="209" t="s">
        <v>30</v>
      </c>
      <c r="E129" s="209" t="s">
        <v>31</v>
      </c>
      <c r="F129" s="209" t="s">
        <v>32</v>
      </c>
      <c r="G129" s="211" t="s">
        <v>33</v>
      </c>
      <c r="H129" s="212"/>
      <c r="I129" s="46" t="s">
        <v>34</v>
      </c>
      <c r="J129" s="211" t="s">
        <v>35</v>
      </c>
      <c r="K129" s="223"/>
      <c r="L129" s="212"/>
      <c r="M129" s="224" t="s">
        <v>33</v>
      </c>
      <c r="N129" s="225"/>
      <c r="O129" s="47" t="s">
        <v>34</v>
      </c>
      <c r="P129" s="224" t="s">
        <v>35</v>
      </c>
      <c r="Q129" s="226"/>
      <c r="R129" s="226"/>
      <c r="S129" s="226"/>
      <c r="T129" s="227"/>
      <c r="U129" s="159"/>
      <c r="V129" s="232" t="s">
        <v>36</v>
      </c>
      <c r="W129" s="233"/>
      <c r="X129" s="234"/>
    </row>
    <row r="130" spans="2:24" ht="28.15" customHeight="1" thickBot="1">
      <c r="B130" s="265"/>
      <c r="C130" s="208"/>
      <c r="D130" s="210"/>
      <c r="E130" s="210"/>
      <c r="F130" s="210"/>
      <c r="G130" s="48" t="s">
        <v>37</v>
      </c>
      <c r="H130" s="48" t="s">
        <v>38</v>
      </c>
      <c r="I130" s="49" t="s">
        <v>39</v>
      </c>
      <c r="J130" s="48" t="s">
        <v>40</v>
      </c>
      <c r="K130" s="48" t="s">
        <v>41</v>
      </c>
      <c r="L130" s="48" t="s">
        <v>42</v>
      </c>
      <c r="M130" s="50" t="s">
        <v>37</v>
      </c>
      <c r="N130" s="50" t="s">
        <v>38</v>
      </c>
      <c r="O130" s="50" t="s">
        <v>39</v>
      </c>
      <c r="P130" s="50" t="s">
        <v>40</v>
      </c>
      <c r="Q130" s="50" t="s">
        <v>41</v>
      </c>
      <c r="R130" s="50" t="s">
        <v>42</v>
      </c>
      <c r="S130" s="50" t="s">
        <v>12</v>
      </c>
      <c r="T130" s="51" t="s">
        <v>43</v>
      </c>
      <c r="U130" s="159"/>
      <c r="V130" s="175" t="s">
        <v>44</v>
      </c>
      <c r="W130" s="52" t="s">
        <v>45</v>
      </c>
      <c r="X130" s="176" t="s">
        <v>4</v>
      </c>
    </row>
    <row r="131" spans="2:24" s="60" customFormat="1">
      <c r="B131" s="265"/>
      <c r="C131" s="53">
        <v>1</v>
      </c>
      <c r="D131" s="118">
        <v>46032</v>
      </c>
      <c r="E131" s="54">
        <v>0.74722222222222223</v>
      </c>
      <c r="F131" s="55">
        <v>997195</v>
      </c>
      <c r="G131" s="55" t="s">
        <v>119</v>
      </c>
      <c r="H131" s="55" t="s">
        <v>120</v>
      </c>
      <c r="I131" s="55">
        <v>3266368</v>
      </c>
      <c r="J131" s="56">
        <v>44350</v>
      </c>
      <c r="K131" s="56">
        <v>16930</v>
      </c>
      <c r="L131" s="56">
        <f t="shared" ref="L131:L138" si="83">IF(K131=0,"",J131-K131)</f>
        <v>27420</v>
      </c>
      <c r="M131" s="55" t="str">
        <f t="shared" ref="M131:M138" si="84">IF(G131=0,"",+G131)</f>
        <v>SVPZ39</v>
      </c>
      <c r="N131" s="55" t="str">
        <f t="shared" ref="N131:N138" si="85">IF(H131=0,"",+H131)</f>
        <v>PWZK83</v>
      </c>
      <c r="O131" s="55">
        <f t="shared" ref="O131:O138" si="86">IF(I131=0,"",+I131)</f>
        <v>3266368</v>
      </c>
      <c r="P131" s="56">
        <v>44360</v>
      </c>
      <c r="Q131" s="56">
        <v>16960</v>
      </c>
      <c r="R131" s="56">
        <f t="shared" ref="R131:R138" si="87">IF(Q131=0,"",P131-Q131)</f>
        <v>27400</v>
      </c>
      <c r="S131" s="57">
        <v>7.98</v>
      </c>
      <c r="T131" s="58">
        <f>ROUND(IF(S131=0,"",(R131-(R131*S131)/100)),0)</f>
        <v>25213</v>
      </c>
      <c r="U131" s="163"/>
      <c r="V131" s="177">
        <f t="shared" ref="V131:V136" si="88">0-S131</f>
        <v>-7.98</v>
      </c>
      <c r="W131" s="59">
        <f t="shared" ref="W131:W136" si="89">IF(R131=0,"",(R131-L131))</f>
        <v>-20</v>
      </c>
      <c r="X131" s="178">
        <f t="shared" ref="X131:X136" si="90">+W131/L131</f>
        <v>-7.2939460247994166E-4</v>
      </c>
    </row>
    <row r="132" spans="2:24" s="60" customFormat="1">
      <c r="B132" s="265"/>
      <c r="C132" s="61">
        <v>2</v>
      </c>
      <c r="D132" s="62">
        <v>46032</v>
      </c>
      <c r="E132" s="63">
        <v>0.78125</v>
      </c>
      <c r="F132" s="64">
        <v>997200</v>
      </c>
      <c r="G132" s="64" t="s">
        <v>113</v>
      </c>
      <c r="H132" s="64" t="s">
        <v>114</v>
      </c>
      <c r="I132" s="64">
        <v>3266372</v>
      </c>
      <c r="J132" s="65">
        <v>44590</v>
      </c>
      <c r="K132" s="65">
        <v>16030</v>
      </c>
      <c r="L132" s="65">
        <f t="shared" si="83"/>
        <v>28560</v>
      </c>
      <c r="M132" s="64" t="str">
        <f t="shared" si="84"/>
        <v>SKZG31</v>
      </c>
      <c r="N132" s="64" t="str">
        <f t="shared" si="85"/>
        <v>JWPK57</v>
      </c>
      <c r="O132" s="64">
        <f t="shared" si="86"/>
        <v>3266372</v>
      </c>
      <c r="P132" s="65">
        <v>44610</v>
      </c>
      <c r="Q132" s="65">
        <v>16050</v>
      </c>
      <c r="R132" s="65">
        <f t="shared" si="87"/>
        <v>28560</v>
      </c>
      <c r="S132" s="66">
        <v>7.98</v>
      </c>
      <c r="T132" s="67">
        <f>ROUND(IF(S132=0,"",(R132-(R132*S132)/100)),0)</f>
        <v>26281</v>
      </c>
      <c r="U132" s="163"/>
      <c r="V132" s="177">
        <f>0-S132</f>
        <v>-7.98</v>
      </c>
      <c r="W132" s="59">
        <f>IF(R132=0,"",(R132-L132))</f>
        <v>0</v>
      </c>
      <c r="X132" s="178">
        <f>+W132/L132</f>
        <v>0</v>
      </c>
    </row>
    <row r="133" spans="2:24" s="60" customFormat="1">
      <c r="B133" s="265"/>
      <c r="C133" s="61">
        <v>3</v>
      </c>
      <c r="D133" s="62">
        <v>46032</v>
      </c>
      <c r="E133" s="63">
        <v>0.78194444444444444</v>
      </c>
      <c r="F133" s="64">
        <v>997198</v>
      </c>
      <c r="G133" s="64" t="s">
        <v>123</v>
      </c>
      <c r="H133" s="64" t="s">
        <v>124</v>
      </c>
      <c r="I133" s="64">
        <v>3266371</v>
      </c>
      <c r="J133" s="65">
        <v>44860</v>
      </c>
      <c r="K133" s="65">
        <v>17030</v>
      </c>
      <c r="L133" s="65">
        <f t="shared" si="83"/>
        <v>27830</v>
      </c>
      <c r="M133" s="64" t="str">
        <f t="shared" si="84"/>
        <v>LVXJ49</v>
      </c>
      <c r="N133" s="64" t="str">
        <f t="shared" si="85"/>
        <v>GRCZ50</v>
      </c>
      <c r="O133" s="64">
        <f t="shared" si="86"/>
        <v>3266371</v>
      </c>
      <c r="P133" s="65">
        <v>44850</v>
      </c>
      <c r="Q133" s="65">
        <v>17020</v>
      </c>
      <c r="R133" s="65">
        <f t="shared" si="87"/>
        <v>27830</v>
      </c>
      <c r="S133" s="66">
        <v>7.98</v>
      </c>
      <c r="T133" s="67">
        <f t="shared" ref="T133:T139" si="91">ROUND(IF(S133=0,"",(R133-(R133*S133)/100)),0)</f>
        <v>25609</v>
      </c>
      <c r="U133" s="163"/>
      <c r="V133" s="177">
        <f>0-S133</f>
        <v>-7.98</v>
      </c>
      <c r="W133" s="59">
        <f>IF(R133=0,"",(R133-L133))</f>
        <v>0</v>
      </c>
      <c r="X133" s="178">
        <f>+W133/L133</f>
        <v>0</v>
      </c>
    </row>
    <row r="134" spans="2:24" s="60" customFormat="1">
      <c r="B134" s="265"/>
      <c r="C134" s="61">
        <v>4</v>
      </c>
      <c r="D134" s="62">
        <v>46032</v>
      </c>
      <c r="E134" s="63">
        <v>0.78333333333333333</v>
      </c>
      <c r="F134" s="64">
        <v>997204</v>
      </c>
      <c r="G134" s="64" t="s">
        <v>121</v>
      </c>
      <c r="H134" s="64" t="s">
        <v>122</v>
      </c>
      <c r="I134" s="64">
        <v>3266376</v>
      </c>
      <c r="J134" s="65">
        <v>44760</v>
      </c>
      <c r="K134" s="65">
        <v>16590</v>
      </c>
      <c r="L134" s="65">
        <f t="shared" si="83"/>
        <v>28170</v>
      </c>
      <c r="M134" s="64" t="str">
        <f t="shared" si="84"/>
        <v>TLWW61</v>
      </c>
      <c r="N134" s="64" t="str">
        <f t="shared" si="85"/>
        <v>PXFG67</v>
      </c>
      <c r="O134" s="64">
        <f t="shared" si="86"/>
        <v>3266376</v>
      </c>
      <c r="P134" s="65">
        <v>44780</v>
      </c>
      <c r="Q134" s="65">
        <v>16640</v>
      </c>
      <c r="R134" s="65">
        <f t="shared" si="87"/>
        <v>28140</v>
      </c>
      <c r="S134" s="66">
        <v>7.98</v>
      </c>
      <c r="T134" s="67">
        <f t="shared" si="91"/>
        <v>25894</v>
      </c>
      <c r="U134" s="163"/>
      <c r="V134" s="177">
        <f>0-S134</f>
        <v>-7.98</v>
      </c>
      <c r="W134" s="59">
        <f>IF(R134=0,"",(R134-L134))</f>
        <v>-30</v>
      </c>
      <c r="X134" s="178">
        <f>+W134/L134</f>
        <v>-1.0649627263045794E-3</v>
      </c>
    </row>
    <row r="135" spans="2:24" s="60" customFormat="1">
      <c r="B135" s="265"/>
      <c r="C135" s="61">
        <v>5</v>
      </c>
      <c r="D135" s="62">
        <v>46032</v>
      </c>
      <c r="E135" s="63">
        <v>0.8222222222222223</v>
      </c>
      <c r="F135" s="64">
        <v>997205</v>
      </c>
      <c r="G135" s="64" t="s">
        <v>127</v>
      </c>
      <c r="H135" s="64" t="s">
        <v>128</v>
      </c>
      <c r="I135" s="64">
        <v>3266377</v>
      </c>
      <c r="J135" s="65">
        <v>44180</v>
      </c>
      <c r="K135" s="65">
        <v>16120</v>
      </c>
      <c r="L135" s="65">
        <f t="shared" si="83"/>
        <v>28060</v>
      </c>
      <c r="M135" s="64" t="str">
        <f t="shared" si="84"/>
        <v>JZSK36</v>
      </c>
      <c r="N135" s="64" t="str">
        <f t="shared" si="85"/>
        <v>KYPJ46</v>
      </c>
      <c r="O135" s="64">
        <f t="shared" si="86"/>
        <v>3266377</v>
      </c>
      <c r="P135" s="65">
        <v>44210</v>
      </c>
      <c r="Q135" s="65">
        <v>16160</v>
      </c>
      <c r="R135" s="65">
        <f t="shared" si="87"/>
        <v>28050</v>
      </c>
      <c r="S135" s="66">
        <v>7.98</v>
      </c>
      <c r="T135" s="67">
        <f t="shared" si="91"/>
        <v>25812</v>
      </c>
      <c r="U135" s="163"/>
      <c r="V135" s="177">
        <f>0-S135</f>
        <v>-7.98</v>
      </c>
      <c r="W135" s="59">
        <f>IF(R135=0,"",(R135-L135))</f>
        <v>-10</v>
      </c>
      <c r="X135" s="178">
        <f>+W135/L135</f>
        <v>-3.5637918745545262E-4</v>
      </c>
    </row>
    <row r="136" spans="2:24" s="60" customFormat="1">
      <c r="B136" s="265"/>
      <c r="C136" s="61">
        <v>6</v>
      </c>
      <c r="D136" s="62">
        <v>46034</v>
      </c>
      <c r="E136" s="63">
        <v>0.56874999999999998</v>
      </c>
      <c r="F136" s="64">
        <v>997207</v>
      </c>
      <c r="G136" s="64" t="s">
        <v>142</v>
      </c>
      <c r="H136" s="64" t="s">
        <v>143</v>
      </c>
      <c r="I136" s="64">
        <v>3266379</v>
      </c>
      <c r="J136" s="65">
        <v>44700</v>
      </c>
      <c r="K136" s="65">
        <v>17010</v>
      </c>
      <c r="L136" s="65">
        <f t="shared" si="83"/>
        <v>27690</v>
      </c>
      <c r="M136" s="64" t="str">
        <f t="shared" si="84"/>
        <v>SKZG46</v>
      </c>
      <c r="N136" s="64" t="str">
        <f t="shared" si="85"/>
        <v>JJ5153</v>
      </c>
      <c r="O136" s="64">
        <f t="shared" si="86"/>
        <v>3266379</v>
      </c>
      <c r="P136" s="65">
        <v>44670</v>
      </c>
      <c r="Q136" s="65">
        <v>17010</v>
      </c>
      <c r="R136" s="65">
        <f t="shared" si="87"/>
        <v>27660</v>
      </c>
      <c r="S136" s="66">
        <v>7.98</v>
      </c>
      <c r="T136" s="67">
        <f t="shared" si="91"/>
        <v>25453</v>
      </c>
      <c r="U136" s="163"/>
      <c r="V136" s="177">
        <f t="shared" si="88"/>
        <v>-7.98</v>
      </c>
      <c r="W136" s="59">
        <f t="shared" si="89"/>
        <v>-30</v>
      </c>
      <c r="X136" s="178">
        <f t="shared" si="90"/>
        <v>-1.0834236186348862E-3</v>
      </c>
    </row>
    <row r="137" spans="2:24" s="60" customFormat="1">
      <c r="B137" s="265"/>
      <c r="C137" s="61">
        <v>7</v>
      </c>
      <c r="D137" s="62">
        <v>46034</v>
      </c>
      <c r="E137" s="63">
        <v>0.56874999999999998</v>
      </c>
      <c r="F137" s="64">
        <v>997210</v>
      </c>
      <c r="G137" s="64" t="s">
        <v>105</v>
      </c>
      <c r="H137" s="64" t="s">
        <v>106</v>
      </c>
      <c r="I137" s="64">
        <v>3266382</v>
      </c>
      <c r="J137" s="65">
        <v>44910</v>
      </c>
      <c r="K137" s="65">
        <v>16260</v>
      </c>
      <c r="L137" s="65">
        <f t="shared" si="83"/>
        <v>28650</v>
      </c>
      <c r="M137" s="64" t="str">
        <f t="shared" si="84"/>
        <v>LPKD54</v>
      </c>
      <c r="N137" s="64" t="str">
        <f t="shared" si="85"/>
        <v>GRGH84</v>
      </c>
      <c r="O137" s="64">
        <f t="shared" si="86"/>
        <v>3266382</v>
      </c>
      <c r="P137" s="65">
        <v>44910</v>
      </c>
      <c r="Q137" s="65">
        <v>16290</v>
      </c>
      <c r="R137" s="65">
        <f t="shared" si="87"/>
        <v>28620</v>
      </c>
      <c r="S137" s="66">
        <v>7.98</v>
      </c>
      <c r="T137" s="67">
        <f t="shared" si="91"/>
        <v>26336</v>
      </c>
      <c r="U137" s="163"/>
      <c r="V137" s="177">
        <f>0-S137</f>
        <v>-7.98</v>
      </c>
      <c r="W137" s="59">
        <f>IF(R137=0,"",(R137-L137))</f>
        <v>-30</v>
      </c>
      <c r="X137" s="178">
        <f>+W137/L137</f>
        <v>-1.0471204188481676E-3</v>
      </c>
    </row>
    <row r="138" spans="2:24" s="60" customFormat="1">
      <c r="B138" s="265"/>
      <c r="C138" s="61">
        <v>8</v>
      </c>
      <c r="D138" s="62">
        <v>46034</v>
      </c>
      <c r="E138" s="63">
        <v>0.67499999999999993</v>
      </c>
      <c r="F138" s="64">
        <v>997209</v>
      </c>
      <c r="G138" s="64" t="s">
        <v>138</v>
      </c>
      <c r="H138" s="64" t="s">
        <v>139</v>
      </c>
      <c r="I138" s="64">
        <v>3266381</v>
      </c>
      <c r="J138" s="65">
        <v>44800</v>
      </c>
      <c r="K138" s="65">
        <v>16780</v>
      </c>
      <c r="L138" s="65">
        <f t="shared" si="83"/>
        <v>28020</v>
      </c>
      <c r="M138" s="64" t="str">
        <f t="shared" si="84"/>
        <v>SKZG37</v>
      </c>
      <c r="N138" s="64" t="str">
        <f t="shared" si="85"/>
        <v>JJ5149</v>
      </c>
      <c r="O138" s="64">
        <f t="shared" si="86"/>
        <v>3266381</v>
      </c>
      <c r="P138" s="65">
        <v>44790</v>
      </c>
      <c r="Q138" s="65">
        <v>16790</v>
      </c>
      <c r="R138" s="65">
        <f t="shared" si="87"/>
        <v>28000</v>
      </c>
      <c r="S138" s="66">
        <v>7.98</v>
      </c>
      <c r="T138" s="67">
        <f t="shared" si="91"/>
        <v>25766</v>
      </c>
      <c r="U138" s="163"/>
      <c r="V138" s="177">
        <f>0-S138</f>
        <v>-7.98</v>
      </c>
      <c r="W138" s="59">
        <f>IF(R138=0,"",(R138-L138))</f>
        <v>-20</v>
      </c>
      <c r="X138" s="178">
        <f>+W138/L138</f>
        <v>-7.1377587437544611E-4</v>
      </c>
    </row>
    <row r="139" spans="2:24" s="60" customFormat="1" ht="15.75" thickBot="1">
      <c r="B139" s="266"/>
      <c r="C139" s="119">
        <v>9</v>
      </c>
      <c r="D139" s="120">
        <v>46034</v>
      </c>
      <c r="E139" s="68">
        <v>0.67638888888888893</v>
      </c>
      <c r="F139" s="69">
        <v>997208</v>
      </c>
      <c r="G139" s="69" t="s">
        <v>136</v>
      </c>
      <c r="H139" s="69" t="s">
        <v>137</v>
      </c>
      <c r="I139" s="69">
        <v>3266380</v>
      </c>
      <c r="J139" s="70">
        <v>44770</v>
      </c>
      <c r="K139" s="70">
        <v>17110</v>
      </c>
      <c r="L139" s="70">
        <f>IF(K139=0,"",J139-K139)</f>
        <v>27660</v>
      </c>
      <c r="M139" s="69" t="str">
        <f>IF(G139=0,"",+G139)</f>
        <v>RWSC94</v>
      </c>
      <c r="N139" s="69" t="str">
        <f>IF(H139=0,"",+H139)</f>
        <v>KYPP44</v>
      </c>
      <c r="O139" s="69">
        <f>IF(I139=0,"",+I139)</f>
        <v>3266380</v>
      </c>
      <c r="P139" s="70">
        <v>45130</v>
      </c>
      <c r="Q139" s="70">
        <v>17480</v>
      </c>
      <c r="R139" s="70">
        <f>IF(Q139=0,"",P139-Q139)</f>
        <v>27650</v>
      </c>
      <c r="S139" s="71">
        <v>7.98</v>
      </c>
      <c r="T139" s="72">
        <f t="shared" si="91"/>
        <v>25444</v>
      </c>
      <c r="U139" s="163"/>
      <c r="V139" s="179">
        <f>0-S139</f>
        <v>-7.98</v>
      </c>
      <c r="W139" s="180">
        <f>IF(R139=0,"",(R139-L139))</f>
        <v>-10</v>
      </c>
      <c r="X139" s="181">
        <f>+W139/L139</f>
        <v>-3.6153289949385393E-4</v>
      </c>
    </row>
    <row r="140" spans="2:24">
      <c r="B140" s="1"/>
      <c r="C140" s="1"/>
      <c r="D140" s="1"/>
      <c r="E140" s="2"/>
      <c r="F140" s="3"/>
      <c r="G140" s="4"/>
      <c r="H140" s="4"/>
      <c r="I140" s="5"/>
      <c r="J140" s="73"/>
      <c r="K140" s="73"/>
      <c r="L140" s="73"/>
      <c r="M140" s="4"/>
      <c r="N140" s="4"/>
      <c r="O140" s="4"/>
      <c r="P140" s="73"/>
      <c r="Q140" s="73"/>
      <c r="R140" s="203"/>
      <c r="S140" s="4"/>
      <c r="T140" s="4"/>
      <c r="U140" s="157"/>
      <c r="V140" s="74"/>
      <c r="W140" s="4"/>
      <c r="X140" s="4"/>
    </row>
    <row r="141" spans="2:24">
      <c r="B141" s="1"/>
      <c r="C141" s="75">
        <f>COUNT(C131:C139)</f>
        <v>9</v>
      </c>
      <c r="D141" s="76"/>
      <c r="E141" s="77"/>
      <c r="F141" s="213" t="s">
        <v>46</v>
      </c>
      <c r="G141" s="214"/>
      <c r="H141" s="214"/>
      <c r="I141" s="215"/>
      <c r="J141" s="78">
        <f>SUM(J131:J139)</f>
        <v>401920</v>
      </c>
      <c r="K141" s="78">
        <f>SUM(K131:K139)</f>
        <v>149860</v>
      </c>
      <c r="L141" s="78">
        <f>SUM(L131:L139)</f>
        <v>252060</v>
      </c>
      <c r="M141" s="79"/>
      <c r="N141" s="79"/>
      <c r="O141" s="79"/>
      <c r="P141" s="78">
        <f>SUM(P131:P139)</f>
        <v>402310</v>
      </c>
      <c r="Q141" s="78">
        <f>SUM(Q131:Q139)</f>
        <v>150400</v>
      </c>
      <c r="R141" s="204">
        <f>SUM(R131:R139)</f>
        <v>251910</v>
      </c>
      <c r="S141" s="128">
        <f>ROUND((((R141-T141)/R141)*100),2)</f>
        <v>7.98</v>
      </c>
      <c r="T141" s="127">
        <f>SUM(T131:T139)</f>
        <v>231808</v>
      </c>
      <c r="U141" s="164"/>
      <c r="V141" s="82"/>
      <c r="W141" s="83">
        <f>SUM(W131:W139)</f>
        <v>-150</v>
      </c>
      <c r="X141" s="83">
        <f>SUM(X131:X139)</f>
        <v>-5.3565893275923275E-3</v>
      </c>
    </row>
    <row r="142" spans="2:24">
      <c r="C142" s="75">
        <f>SUM(C141)+C125</f>
        <v>54</v>
      </c>
      <c r="D142" s="76"/>
      <c r="E142" s="77"/>
      <c r="F142" s="213" t="s">
        <v>47</v>
      </c>
      <c r="G142" s="214"/>
      <c r="H142" s="214"/>
      <c r="I142" s="215"/>
      <c r="J142" s="78">
        <f>SUM(J131:J139)+J125</f>
        <v>1965120</v>
      </c>
      <c r="K142" s="78">
        <f>SUM(K131:K139)+K125</f>
        <v>733820</v>
      </c>
      <c r="L142" s="78">
        <f>SUM(L131:L139)+L125</f>
        <v>1511650</v>
      </c>
      <c r="M142" s="79"/>
      <c r="N142" s="79"/>
      <c r="O142" s="79"/>
      <c r="P142" s="78">
        <f>SUM(P131:P139)+P125</f>
        <v>2413270</v>
      </c>
      <c r="Q142" s="78">
        <f>SUM(Q131:Q139)+Q125</f>
        <v>901770</v>
      </c>
      <c r="R142" s="204">
        <f>SUM(R131:R139)+R125</f>
        <v>1511500</v>
      </c>
      <c r="S142" s="128"/>
      <c r="T142" s="127">
        <f>SUM(T131:T139)+T125</f>
        <v>1390871</v>
      </c>
      <c r="U142" s="164"/>
      <c r="V142" s="82"/>
      <c r="W142" s="85">
        <f>+W141+W125</f>
        <v>-190</v>
      </c>
      <c r="X142" s="83"/>
    </row>
    <row r="143" spans="2:24" ht="14.45" customHeight="1"/>
    <row r="145" spans="2:24" ht="15.75" thickBot="1">
      <c r="B145" s="1"/>
      <c r="C145" s="1"/>
      <c r="D145" s="1" t="s">
        <v>26</v>
      </c>
      <c r="E145" s="2">
        <v>7</v>
      </c>
      <c r="F145" s="45"/>
      <c r="G145" s="237" t="s">
        <v>27</v>
      </c>
      <c r="H145" s="238"/>
      <c r="I145" s="238"/>
      <c r="J145" s="238"/>
      <c r="K145" s="238"/>
      <c r="L145" s="238"/>
      <c r="M145" s="242" t="s">
        <v>28</v>
      </c>
      <c r="N145" s="243"/>
      <c r="O145" s="243"/>
      <c r="P145" s="243"/>
      <c r="Q145" s="243"/>
      <c r="R145" s="243"/>
      <c r="S145" s="243"/>
      <c r="T145" s="244"/>
      <c r="U145" s="162"/>
      <c r="V145" s="2"/>
      <c r="W145" s="231"/>
      <c r="X145" s="241"/>
    </row>
    <row r="146" spans="2:24" ht="26.25" customHeight="1">
      <c r="B146" s="264" t="s">
        <v>82</v>
      </c>
      <c r="C146" s="207" t="s">
        <v>29</v>
      </c>
      <c r="D146" s="209" t="s">
        <v>30</v>
      </c>
      <c r="E146" s="209" t="s">
        <v>31</v>
      </c>
      <c r="F146" s="209" t="s">
        <v>32</v>
      </c>
      <c r="G146" s="211" t="s">
        <v>33</v>
      </c>
      <c r="H146" s="212"/>
      <c r="I146" s="46" t="s">
        <v>34</v>
      </c>
      <c r="J146" s="211" t="s">
        <v>35</v>
      </c>
      <c r="K146" s="223"/>
      <c r="L146" s="212"/>
      <c r="M146" s="224" t="s">
        <v>33</v>
      </c>
      <c r="N146" s="225"/>
      <c r="O146" s="47" t="s">
        <v>34</v>
      </c>
      <c r="P146" s="224" t="s">
        <v>35</v>
      </c>
      <c r="Q146" s="226"/>
      <c r="R146" s="226"/>
      <c r="S146" s="226"/>
      <c r="T146" s="227"/>
      <c r="U146" s="159"/>
      <c r="V146" s="232" t="s">
        <v>36</v>
      </c>
      <c r="W146" s="233"/>
      <c r="X146" s="234"/>
    </row>
    <row r="147" spans="2:24" ht="28.15" customHeight="1" thickBot="1">
      <c r="B147" s="265"/>
      <c r="C147" s="208"/>
      <c r="D147" s="210"/>
      <c r="E147" s="210"/>
      <c r="F147" s="210"/>
      <c r="G147" s="48" t="s">
        <v>37</v>
      </c>
      <c r="H147" s="48" t="s">
        <v>38</v>
      </c>
      <c r="I147" s="49" t="s">
        <v>39</v>
      </c>
      <c r="J147" s="48" t="s">
        <v>40</v>
      </c>
      <c r="K147" s="48" t="s">
        <v>41</v>
      </c>
      <c r="L147" s="48" t="s">
        <v>42</v>
      </c>
      <c r="M147" s="50" t="s">
        <v>37</v>
      </c>
      <c r="N147" s="50" t="s">
        <v>38</v>
      </c>
      <c r="O147" s="50" t="s">
        <v>39</v>
      </c>
      <c r="P147" s="50" t="s">
        <v>40</v>
      </c>
      <c r="Q147" s="50" t="s">
        <v>41</v>
      </c>
      <c r="R147" s="50" t="s">
        <v>42</v>
      </c>
      <c r="S147" s="50" t="s">
        <v>12</v>
      </c>
      <c r="T147" s="51" t="s">
        <v>43</v>
      </c>
      <c r="U147" s="159"/>
      <c r="V147" s="175" t="s">
        <v>44</v>
      </c>
      <c r="W147" s="52" t="s">
        <v>45</v>
      </c>
      <c r="X147" s="176" t="s">
        <v>4</v>
      </c>
    </row>
    <row r="148" spans="2:24" s="60" customFormat="1">
      <c r="B148" s="265"/>
      <c r="C148" s="53">
        <v>1</v>
      </c>
      <c r="D148" s="118">
        <v>46034</v>
      </c>
      <c r="E148" s="54">
        <v>0.6791666666666667</v>
      </c>
      <c r="F148" s="55">
        <v>997206</v>
      </c>
      <c r="G148" s="55" t="s">
        <v>129</v>
      </c>
      <c r="H148" s="55" t="s">
        <v>130</v>
      </c>
      <c r="I148" s="55">
        <v>3266378</v>
      </c>
      <c r="J148" s="56">
        <v>44750</v>
      </c>
      <c r="K148" s="56">
        <v>16980</v>
      </c>
      <c r="L148" s="56">
        <f t="shared" ref="L148:L155" si="92">IF(K148=0,"",J148-K148)</f>
        <v>27770</v>
      </c>
      <c r="M148" s="55" t="str">
        <f t="shared" ref="M148:M155" si="93">IF(G148=0,"",+G148)</f>
        <v>RRSP41</v>
      </c>
      <c r="N148" s="55" t="str">
        <f t="shared" ref="N148:N155" si="94">IF(H148=0,"",+H148)</f>
        <v>HXFT69</v>
      </c>
      <c r="O148" s="55">
        <f t="shared" ref="O148:O155" si="95">IF(I148=0,"",+I148)</f>
        <v>3266378</v>
      </c>
      <c r="P148" s="56">
        <v>45060</v>
      </c>
      <c r="Q148" s="56">
        <v>17310</v>
      </c>
      <c r="R148" s="56">
        <f t="shared" ref="R148:R156" si="96">IF(Q148=0,"",P148-Q148)</f>
        <v>27750</v>
      </c>
      <c r="S148" s="57">
        <v>7.76</v>
      </c>
      <c r="T148" s="58">
        <f>ROUND(IF(S148=0,"",(R148-(R148*S148)/100)),0)</f>
        <v>25597</v>
      </c>
      <c r="U148" s="163"/>
      <c r="V148" s="177">
        <f>0-S148</f>
        <v>-7.76</v>
      </c>
      <c r="W148" s="59">
        <f>IF(R148=0,"",(R148-L148))</f>
        <v>-20</v>
      </c>
      <c r="X148" s="178">
        <f>+W148/L148</f>
        <v>-7.2020165646380992E-4</v>
      </c>
    </row>
    <row r="149" spans="2:24" s="60" customFormat="1">
      <c r="B149" s="265"/>
      <c r="C149" s="61">
        <v>2</v>
      </c>
      <c r="D149" s="62">
        <v>46034</v>
      </c>
      <c r="E149" s="63">
        <v>0.68055555555555547</v>
      </c>
      <c r="F149" s="64">
        <v>997211</v>
      </c>
      <c r="G149" s="64" t="s">
        <v>148</v>
      </c>
      <c r="H149" s="64" t="s">
        <v>149</v>
      </c>
      <c r="I149" s="64">
        <v>3266383</v>
      </c>
      <c r="J149" s="65">
        <v>44750</v>
      </c>
      <c r="K149" s="65">
        <v>16980</v>
      </c>
      <c r="L149" s="65">
        <f t="shared" si="92"/>
        <v>27770</v>
      </c>
      <c r="M149" s="64" t="str">
        <f t="shared" si="93"/>
        <v>RYGY19</v>
      </c>
      <c r="N149" s="64" t="str">
        <f t="shared" si="94"/>
        <v>JG7849</v>
      </c>
      <c r="O149" s="64">
        <f t="shared" si="95"/>
        <v>3266383</v>
      </c>
      <c r="P149" s="65">
        <v>44740</v>
      </c>
      <c r="Q149" s="65">
        <v>16980</v>
      </c>
      <c r="R149" s="65">
        <f t="shared" si="96"/>
        <v>27760</v>
      </c>
      <c r="S149" s="66">
        <v>7.76</v>
      </c>
      <c r="T149" s="67">
        <f>ROUND(IF(S149=0,"",(R149-(R149*S149)/100)),0)</f>
        <v>25606</v>
      </c>
      <c r="U149" s="163"/>
      <c r="V149" s="177">
        <f>0-S149</f>
        <v>-7.76</v>
      </c>
      <c r="W149" s="59">
        <f>IF(R149=0,"",(R149-L149))</f>
        <v>-10</v>
      </c>
      <c r="X149" s="178">
        <f>+W149/L149</f>
        <v>-3.6010082823190496E-4</v>
      </c>
    </row>
    <row r="150" spans="2:24" s="60" customFormat="1">
      <c r="B150" s="265"/>
      <c r="C150" s="61">
        <v>3</v>
      </c>
      <c r="D150" s="62">
        <v>46034</v>
      </c>
      <c r="E150" s="63">
        <v>0.68125000000000002</v>
      </c>
      <c r="F150" s="64">
        <v>997212</v>
      </c>
      <c r="G150" s="64" t="s">
        <v>150</v>
      </c>
      <c r="H150" s="64" t="s">
        <v>151</v>
      </c>
      <c r="I150" s="64">
        <v>3266384</v>
      </c>
      <c r="J150" s="65">
        <v>44690</v>
      </c>
      <c r="K150" s="65">
        <v>16350</v>
      </c>
      <c r="L150" s="65">
        <f t="shared" si="92"/>
        <v>28340</v>
      </c>
      <c r="M150" s="64" t="str">
        <f t="shared" si="93"/>
        <v>PKFW26</v>
      </c>
      <c r="N150" s="64" t="str">
        <f t="shared" si="94"/>
        <v>JN1740</v>
      </c>
      <c r="O150" s="64">
        <f t="shared" si="95"/>
        <v>3266384</v>
      </c>
      <c r="P150" s="65">
        <v>44700</v>
      </c>
      <c r="Q150" s="65">
        <v>16330</v>
      </c>
      <c r="R150" s="65">
        <f t="shared" si="96"/>
        <v>28370</v>
      </c>
      <c r="S150" s="66">
        <v>7.76</v>
      </c>
      <c r="T150" s="67">
        <f t="shared" ref="T150:T156" si="97">ROUND(IF(S150=0,"",(R150-(R150*S150)/100)),0)</f>
        <v>26168</v>
      </c>
      <c r="U150" s="163"/>
      <c r="V150" s="177">
        <f>0-S150</f>
        <v>-7.76</v>
      </c>
      <c r="W150" s="59">
        <f>IF(R150=0,"",(R150-L150))</f>
        <v>30</v>
      </c>
      <c r="X150" s="178">
        <f>+W150/L150</f>
        <v>1.058574453069866E-3</v>
      </c>
    </row>
    <row r="151" spans="2:24" s="60" customFormat="1">
      <c r="B151" s="265"/>
      <c r="C151" s="61">
        <v>4</v>
      </c>
      <c r="D151" s="62">
        <v>46034</v>
      </c>
      <c r="E151" s="63">
        <v>0.79791666666666661</v>
      </c>
      <c r="F151" s="64">
        <v>997213</v>
      </c>
      <c r="G151" s="64" t="s">
        <v>134</v>
      </c>
      <c r="H151" s="64" t="s">
        <v>135</v>
      </c>
      <c r="I151" s="64">
        <v>3266385</v>
      </c>
      <c r="J151" s="65">
        <v>44620</v>
      </c>
      <c r="K151" s="65">
        <v>17210</v>
      </c>
      <c r="L151" s="65">
        <f t="shared" si="92"/>
        <v>27410</v>
      </c>
      <c r="M151" s="64" t="str">
        <f t="shared" si="93"/>
        <v>VBYR82</v>
      </c>
      <c r="N151" s="64" t="str">
        <f t="shared" si="94"/>
        <v>JN1614</v>
      </c>
      <c r="O151" s="64">
        <f t="shared" si="95"/>
        <v>3266385</v>
      </c>
      <c r="P151" s="65">
        <v>44610</v>
      </c>
      <c r="Q151" s="65">
        <v>17210</v>
      </c>
      <c r="R151" s="65">
        <f t="shared" si="96"/>
        <v>27400</v>
      </c>
      <c r="S151" s="66">
        <v>7.76</v>
      </c>
      <c r="T151" s="67">
        <f t="shared" si="97"/>
        <v>25274</v>
      </c>
      <c r="U151" s="163"/>
      <c r="V151" s="177">
        <f>0-S151</f>
        <v>-7.76</v>
      </c>
      <c r="W151" s="59">
        <f>IF(R151=0,"",(R151-L151))</f>
        <v>-10</v>
      </c>
      <c r="X151" s="178">
        <f>+W151/L151</f>
        <v>-3.6483035388544326E-4</v>
      </c>
    </row>
    <row r="152" spans="2:24" s="60" customFormat="1">
      <c r="B152" s="265"/>
      <c r="C152" s="61">
        <v>5</v>
      </c>
      <c r="D152" s="62">
        <v>46034</v>
      </c>
      <c r="E152" s="63">
        <v>0.79861111111111116</v>
      </c>
      <c r="F152" s="64">
        <v>997214</v>
      </c>
      <c r="G152" s="64" t="s">
        <v>146</v>
      </c>
      <c r="H152" s="64" t="s">
        <v>147</v>
      </c>
      <c r="I152" s="64">
        <v>3266386</v>
      </c>
      <c r="J152" s="65">
        <v>44860</v>
      </c>
      <c r="K152" s="65">
        <v>16420</v>
      </c>
      <c r="L152" s="65">
        <f t="shared" si="92"/>
        <v>28440</v>
      </c>
      <c r="M152" s="64" t="str">
        <f t="shared" si="93"/>
        <v>SKZG51</v>
      </c>
      <c r="N152" s="64" t="str">
        <f t="shared" si="94"/>
        <v>PWWV47</v>
      </c>
      <c r="O152" s="64">
        <f t="shared" si="95"/>
        <v>3266386</v>
      </c>
      <c r="P152" s="65">
        <v>44870</v>
      </c>
      <c r="Q152" s="65">
        <v>16430</v>
      </c>
      <c r="R152" s="65">
        <f t="shared" si="96"/>
        <v>28440</v>
      </c>
      <c r="S152" s="66">
        <v>7.76</v>
      </c>
      <c r="T152" s="67">
        <f t="shared" si="97"/>
        <v>26233</v>
      </c>
      <c r="U152" s="163"/>
      <c r="V152" s="177">
        <f>0-S152</f>
        <v>-7.76</v>
      </c>
      <c r="W152" s="59">
        <f>IF(R152=0,"",(R152-L152))</f>
        <v>0</v>
      </c>
      <c r="X152" s="178">
        <f>+W152/L152</f>
        <v>0</v>
      </c>
    </row>
    <row r="153" spans="2:24" s="60" customFormat="1">
      <c r="B153" s="265"/>
      <c r="C153" s="61">
        <v>6</v>
      </c>
      <c r="D153" s="62">
        <v>46034</v>
      </c>
      <c r="E153" s="63">
        <v>0.79999999999999993</v>
      </c>
      <c r="F153" s="64">
        <v>997215</v>
      </c>
      <c r="G153" s="64" t="s">
        <v>152</v>
      </c>
      <c r="H153" s="64" t="s">
        <v>153</v>
      </c>
      <c r="I153" s="64">
        <v>3266387</v>
      </c>
      <c r="J153" s="65">
        <v>44830</v>
      </c>
      <c r="K153" s="65">
        <v>16600</v>
      </c>
      <c r="L153" s="65">
        <f t="shared" si="92"/>
        <v>28230</v>
      </c>
      <c r="M153" s="64" t="str">
        <f t="shared" si="93"/>
        <v>LZPX85</v>
      </c>
      <c r="N153" s="64" t="str">
        <f t="shared" si="94"/>
        <v>PXCV47</v>
      </c>
      <c r="O153" s="64">
        <f t="shared" si="95"/>
        <v>3266387</v>
      </c>
      <c r="P153" s="65">
        <v>44820</v>
      </c>
      <c r="Q153" s="65">
        <v>16650</v>
      </c>
      <c r="R153" s="65">
        <f t="shared" si="96"/>
        <v>28170</v>
      </c>
      <c r="S153" s="66">
        <v>7.76</v>
      </c>
      <c r="T153" s="67">
        <f t="shared" si="97"/>
        <v>25984</v>
      </c>
      <c r="U153" s="163"/>
      <c r="V153" s="177">
        <f t="shared" ref="V153" si="98">0-S153</f>
        <v>-7.76</v>
      </c>
      <c r="W153" s="59">
        <f t="shared" ref="W153" si="99">IF(R153=0,"",(R153-L153))</f>
        <v>-60</v>
      </c>
      <c r="X153" s="178">
        <f t="shared" ref="X153" si="100">+W153/L153</f>
        <v>-2.1253985122210413E-3</v>
      </c>
    </row>
    <row r="154" spans="2:24" s="60" customFormat="1">
      <c r="B154" s="265"/>
      <c r="C154" s="61">
        <v>7</v>
      </c>
      <c r="D154" s="62">
        <v>46034</v>
      </c>
      <c r="E154" s="63">
        <v>0.87847222222222221</v>
      </c>
      <c r="F154" s="64">
        <v>997216</v>
      </c>
      <c r="G154" s="64" t="s">
        <v>107</v>
      </c>
      <c r="H154" s="64" t="s">
        <v>108</v>
      </c>
      <c r="I154" s="64">
        <v>3266388</v>
      </c>
      <c r="J154" s="65">
        <v>44640</v>
      </c>
      <c r="K154" s="65">
        <v>16600</v>
      </c>
      <c r="L154" s="65">
        <f t="shared" si="92"/>
        <v>28040</v>
      </c>
      <c r="M154" s="64" t="str">
        <f t="shared" si="93"/>
        <v>PSHF42</v>
      </c>
      <c r="N154" s="64" t="str">
        <f t="shared" si="94"/>
        <v>HXDR20</v>
      </c>
      <c r="O154" s="64">
        <f t="shared" si="95"/>
        <v>3266388</v>
      </c>
      <c r="P154" s="65">
        <v>44700</v>
      </c>
      <c r="Q154" s="65">
        <v>16650</v>
      </c>
      <c r="R154" s="65">
        <f t="shared" si="96"/>
        <v>28050</v>
      </c>
      <c r="S154" s="66">
        <v>7.76</v>
      </c>
      <c r="T154" s="67">
        <f t="shared" si="97"/>
        <v>25873</v>
      </c>
      <c r="U154" s="163"/>
      <c r="V154" s="177">
        <f>0-S154</f>
        <v>-7.76</v>
      </c>
      <c r="W154" s="59">
        <f>IF(R154=0,"",(R154-L154))</f>
        <v>10</v>
      </c>
      <c r="X154" s="178">
        <f>+W154/L154</f>
        <v>3.566333808844508E-4</v>
      </c>
    </row>
    <row r="155" spans="2:24" s="60" customFormat="1">
      <c r="B155" s="265"/>
      <c r="C155" s="61">
        <v>8</v>
      </c>
      <c r="D155" s="62">
        <v>46035</v>
      </c>
      <c r="E155" s="63">
        <v>0.36180555555555555</v>
      </c>
      <c r="F155" s="64">
        <v>997217</v>
      </c>
      <c r="G155" s="64" t="s">
        <v>123</v>
      </c>
      <c r="H155" s="64" t="s">
        <v>124</v>
      </c>
      <c r="I155" s="64">
        <v>3266389</v>
      </c>
      <c r="J155" s="65">
        <v>44580</v>
      </c>
      <c r="K155" s="65">
        <v>17070</v>
      </c>
      <c r="L155" s="65">
        <f t="shared" si="92"/>
        <v>27510</v>
      </c>
      <c r="M155" s="64" t="str">
        <f t="shared" si="93"/>
        <v>LVXJ49</v>
      </c>
      <c r="N155" s="64" t="str">
        <f t="shared" si="94"/>
        <v>GRCZ50</v>
      </c>
      <c r="O155" s="64">
        <f t="shared" si="95"/>
        <v>3266389</v>
      </c>
      <c r="P155" s="65">
        <v>44570</v>
      </c>
      <c r="Q155" s="65">
        <v>17070</v>
      </c>
      <c r="R155" s="65">
        <f t="shared" si="96"/>
        <v>27500</v>
      </c>
      <c r="S155" s="66">
        <v>7.76</v>
      </c>
      <c r="T155" s="67">
        <f t="shared" si="97"/>
        <v>25366</v>
      </c>
      <c r="U155" s="163"/>
      <c r="V155" s="177">
        <f t="shared" ref="V155" si="101">0-S155</f>
        <v>-7.76</v>
      </c>
      <c r="W155" s="59">
        <f t="shared" ref="W155" si="102">IF(R155=0,"",(R155-L155))</f>
        <v>-10</v>
      </c>
      <c r="X155" s="178">
        <f t="shared" ref="X155" si="103">+W155/L155</f>
        <v>-3.6350418029807341E-4</v>
      </c>
    </row>
    <row r="156" spans="2:24" s="60" customFormat="1" ht="15.75" thickBot="1">
      <c r="B156" s="266"/>
      <c r="C156" s="119">
        <v>9</v>
      </c>
      <c r="D156" s="120">
        <v>46035</v>
      </c>
      <c r="E156" s="68">
        <v>0.36527777777777781</v>
      </c>
      <c r="F156" s="69">
        <v>997218</v>
      </c>
      <c r="G156" s="69" t="s">
        <v>154</v>
      </c>
      <c r="H156" s="69" t="s">
        <v>155</v>
      </c>
      <c r="I156" s="69">
        <v>3266390</v>
      </c>
      <c r="J156" s="70">
        <v>44510</v>
      </c>
      <c r="K156" s="70">
        <v>16920</v>
      </c>
      <c r="L156" s="70">
        <f>IF(K156=0,"",J156-K156)</f>
        <v>27590</v>
      </c>
      <c r="M156" s="69" t="str">
        <f>IF(G156=0,"",+G156)</f>
        <v>RYCV59</v>
      </c>
      <c r="N156" s="69" t="str">
        <f>IF(H156=0,"",+H156)</f>
        <v>PWVF65</v>
      </c>
      <c r="O156" s="69">
        <f>IF(I156=0,"",+I156)</f>
        <v>3266390</v>
      </c>
      <c r="P156" s="70">
        <v>44900</v>
      </c>
      <c r="Q156" s="70">
        <v>17340</v>
      </c>
      <c r="R156" s="65">
        <f t="shared" si="96"/>
        <v>27560</v>
      </c>
      <c r="S156" s="71">
        <v>7.76</v>
      </c>
      <c r="T156" s="72">
        <f t="shared" si="97"/>
        <v>25421</v>
      </c>
      <c r="U156" s="163"/>
      <c r="V156" s="179">
        <f>0-S156</f>
        <v>-7.76</v>
      </c>
      <c r="W156" s="180">
        <f>IF(R156=0,"",(R156-L156))</f>
        <v>-30</v>
      </c>
      <c r="X156" s="181">
        <f>+W156/L156</f>
        <v>-1.0873504893077202E-3</v>
      </c>
    </row>
    <row r="158" spans="2:24">
      <c r="B158" s="1"/>
      <c r="C158" s="75">
        <f>COUNT(C148:C156)</f>
        <v>9</v>
      </c>
      <c r="D158" s="76"/>
      <c r="E158" s="77"/>
      <c r="F158" s="213" t="s">
        <v>46</v>
      </c>
      <c r="G158" s="214"/>
      <c r="H158" s="214"/>
      <c r="I158" s="215"/>
      <c r="J158" s="78">
        <f>SUM(J148:J156)</f>
        <v>402230</v>
      </c>
      <c r="K158" s="78">
        <f>SUM(K148:K156)</f>
        <v>151130</v>
      </c>
      <c r="L158" s="78">
        <f>SUM(L148:L156)</f>
        <v>251100</v>
      </c>
      <c r="M158" s="79"/>
      <c r="N158" s="79"/>
      <c r="O158" s="79"/>
      <c r="P158" s="78">
        <f>SUM(P148:P156)</f>
        <v>402970</v>
      </c>
      <c r="Q158" s="78">
        <f>SUM(Q148:Q156)</f>
        <v>151970</v>
      </c>
      <c r="R158" s="204">
        <f>SUM(R148:R156)</f>
        <v>251000</v>
      </c>
      <c r="S158" s="128">
        <f>ROUND((((R158-T158)/R158)*100),2)</f>
        <v>7.76</v>
      </c>
      <c r="T158" s="127">
        <f>SUM(T148:T156)</f>
        <v>231522</v>
      </c>
      <c r="U158" s="164"/>
      <c r="V158" s="82"/>
      <c r="W158" s="83">
        <f>SUM(W148:W156)</f>
        <v>-100</v>
      </c>
      <c r="X158" s="83">
        <f>SUM(X148:X156)</f>
        <v>-3.6061781864536765E-3</v>
      </c>
    </row>
    <row r="159" spans="2:24">
      <c r="C159" s="75">
        <f>SUM(C158)+C142</f>
        <v>63</v>
      </c>
      <c r="D159" s="76"/>
      <c r="E159" s="77"/>
      <c r="F159" s="213" t="s">
        <v>47</v>
      </c>
      <c r="G159" s="214"/>
      <c r="H159" s="214"/>
      <c r="I159" s="215"/>
      <c r="J159" s="78">
        <f>SUM(J148:J156)+J142</f>
        <v>2367350</v>
      </c>
      <c r="K159" s="78">
        <f>SUM(K148:K156)+K142</f>
        <v>884950</v>
      </c>
      <c r="L159" s="78">
        <f>SUM(L148:L156)+L142</f>
        <v>1762750</v>
      </c>
      <c r="M159" s="79"/>
      <c r="N159" s="79"/>
      <c r="O159" s="79"/>
      <c r="P159" s="78">
        <f>SUM(P148:P156)+P142</f>
        <v>2816240</v>
      </c>
      <c r="Q159" s="78">
        <f>SUM(Q148:Q156)+Q142</f>
        <v>1053740</v>
      </c>
      <c r="R159" s="204">
        <f>SUM(R148:R156)+R142</f>
        <v>1762500</v>
      </c>
      <c r="S159" s="128"/>
      <c r="T159" s="127">
        <f>SUM(T148:T156)+T142</f>
        <v>1622393</v>
      </c>
      <c r="U159" s="164"/>
      <c r="V159" s="82"/>
      <c r="W159" s="85">
        <f>+W158+W142</f>
        <v>-290</v>
      </c>
      <c r="X159" s="83"/>
    </row>
    <row r="162" spans="2:24" ht="15.75" thickBot="1">
      <c r="B162" s="1"/>
      <c r="C162" s="1"/>
      <c r="D162" s="1" t="s">
        <v>26</v>
      </c>
      <c r="E162" s="2">
        <v>8</v>
      </c>
      <c r="F162" s="45"/>
      <c r="G162" s="237" t="s">
        <v>27</v>
      </c>
      <c r="H162" s="238"/>
      <c r="I162" s="238"/>
      <c r="J162" s="238"/>
      <c r="K162" s="238"/>
      <c r="L162" s="238"/>
      <c r="M162" s="242" t="s">
        <v>28</v>
      </c>
      <c r="N162" s="243"/>
      <c r="O162" s="243"/>
      <c r="P162" s="243"/>
      <c r="Q162" s="243"/>
      <c r="R162" s="243"/>
      <c r="S162" s="243"/>
      <c r="T162" s="244"/>
      <c r="U162" s="162"/>
      <c r="V162" s="2"/>
      <c r="W162" s="231"/>
      <c r="X162" s="241"/>
    </row>
    <row r="163" spans="2:24" ht="26.25" customHeight="1">
      <c r="B163" s="264" t="s">
        <v>83</v>
      </c>
      <c r="C163" s="207" t="s">
        <v>29</v>
      </c>
      <c r="D163" s="209" t="s">
        <v>30</v>
      </c>
      <c r="E163" s="209" t="s">
        <v>31</v>
      </c>
      <c r="F163" s="209" t="s">
        <v>32</v>
      </c>
      <c r="G163" s="211" t="s">
        <v>33</v>
      </c>
      <c r="H163" s="212"/>
      <c r="I163" s="46" t="s">
        <v>34</v>
      </c>
      <c r="J163" s="211" t="s">
        <v>35</v>
      </c>
      <c r="K163" s="223"/>
      <c r="L163" s="212"/>
      <c r="M163" s="224" t="s">
        <v>33</v>
      </c>
      <c r="N163" s="225"/>
      <c r="O163" s="47" t="s">
        <v>34</v>
      </c>
      <c r="P163" s="224" t="s">
        <v>35</v>
      </c>
      <c r="Q163" s="226"/>
      <c r="R163" s="226"/>
      <c r="S163" s="226"/>
      <c r="T163" s="227"/>
      <c r="U163" s="159"/>
      <c r="V163" s="232" t="s">
        <v>36</v>
      </c>
      <c r="W163" s="233"/>
      <c r="X163" s="234"/>
    </row>
    <row r="164" spans="2:24" ht="28.15" customHeight="1" thickBot="1">
      <c r="B164" s="265"/>
      <c r="C164" s="208"/>
      <c r="D164" s="210"/>
      <c r="E164" s="210"/>
      <c r="F164" s="210"/>
      <c r="G164" s="48" t="s">
        <v>37</v>
      </c>
      <c r="H164" s="48" t="s">
        <v>38</v>
      </c>
      <c r="I164" s="49" t="s">
        <v>39</v>
      </c>
      <c r="J164" s="48" t="s">
        <v>40</v>
      </c>
      <c r="K164" s="48" t="s">
        <v>41</v>
      </c>
      <c r="L164" s="48" t="s">
        <v>42</v>
      </c>
      <c r="M164" s="50" t="s">
        <v>37</v>
      </c>
      <c r="N164" s="50" t="s">
        <v>38</v>
      </c>
      <c r="O164" s="50" t="s">
        <v>39</v>
      </c>
      <c r="P164" s="50" t="s">
        <v>40</v>
      </c>
      <c r="Q164" s="50" t="s">
        <v>41</v>
      </c>
      <c r="R164" s="50" t="s">
        <v>42</v>
      </c>
      <c r="S164" s="50" t="s">
        <v>12</v>
      </c>
      <c r="T164" s="51" t="s">
        <v>43</v>
      </c>
      <c r="U164" s="159"/>
      <c r="V164" s="175" t="s">
        <v>44</v>
      </c>
      <c r="W164" s="52" t="s">
        <v>45</v>
      </c>
      <c r="X164" s="176" t="s">
        <v>4</v>
      </c>
    </row>
    <row r="165" spans="2:24" s="60" customFormat="1">
      <c r="B165" s="265"/>
      <c r="C165" s="53">
        <v>1</v>
      </c>
      <c r="D165" s="118">
        <v>46035</v>
      </c>
      <c r="E165" s="54">
        <v>0.39513888888888887</v>
      </c>
      <c r="F165" s="55">
        <v>997221</v>
      </c>
      <c r="G165" s="55" t="s">
        <v>119</v>
      </c>
      <c r="H165" s="55" t="s">
        <v>120</v>
      </c>
      <c r="I165" s="55">
        <v>3266393</v>
      </c>
      <c r="J165" s="56">
        <v>44780</v>
      </c>
      <c r="K165" s="56">
        <v>16970</v>
      </c>
      <c r="L165" s="56">
        <f t="shared" ref="L165:L172" si="104">IF(K165=0,"",J165-K165)</f>
        <v>27810</v>
      </c>
      <c r="M165" s="55" t="str">
        <f t="shared" ref="M165:M172" si="105">IF(G165=0,"",+G165)</f>
        <v>SVPZ39</v>
      </c>
      <c r="N165" s="55" t="str">
        <f t="shared" ref="N165:N172" si="106">IF(H165=0,"",+H165)</f>
        <v>PWZK83</v>
      </c>
      <c r="O165" s="55">
        <f t="shared" ref="O165:O172" si="107">IF(I165=0,"",+I165)</f>
        <v>3266393</v>
      </c>
      <c r="P165" s="56">
        <v>44790</v>
      </c>
      <c r="Q165" s="56">
        <v>17000</v>
      </c>
      <c r="R165" s="56">
        <f t="shared" ref="R165:R172" si="108">IF(Q165=0,"",P165-Q165)</f>
        <v>27790</v>
      </c>
      <c r="S165" s="57">
        <v>8.11</v>
      </c>
      <c r="T165" s="58">
        <f>ROUND(IF(S165=0,"",(R165-(R165*S165)/100)),0)</f>
        <v>25536</v>
      </c>
      <c r="U165" s="163"/>
      <c r="V165" s="177">
        <f t="shared" ref="V165:V166" si="109">0-S165</f>
        <v>-8.11</v>
      </c>
      <c r="W165" s="59">
        <f t="shared" ref="W165:W166" si="110">IF(R165=0,"",(R165-L165))</f>
        <v>-20</v>
      </c>
      <c r="X165" s="178">
        <f t="shared" ref="X165:X166" si="111">+W165/L165</f>
        <v>-7.19165767709457E-4</v>
      </c>
    </row>
    <row r="166" spans="2:24" s="60" customFormat="1">
      <c r="B166" s="265"/>
      <c r="C166" s="61">
        <v>2</v>
      </c>
      <c r="D166" s="62">
        <v>46035</v>
      </c>
      <c r="E166" s="63">
        <v>0.39652777777777781</v>
      </c>
      <c r="F166" s="64">
        <v>997222</v>
      </c>
      <c r="G166" s="64" t="s">
        <v>156</v>
      </c>
      <c r="H166" s="64" t="s">
        <v>157</v>
      </c>
      <c r="I166" s="64">
        <v>3266394</v>
      </c>
      <c r="J166" s="65">
        <v>44720</v>
      </c>
      <c r="K166" s="65">
        <v>16730</v>
      </c>
      <c r="L166" s="65">
        <f t="shared" si="104"/>
        <v>27990</v>
      </c>
      <c r="M166" s="64" t="str">
        <f t="shared" si="105"/>
        <v>VKFL61</v>
      </c>
      <c r="N166" s="64" t="str">
        <f t="shared" si="106"/>
        <v>KYPJ42</v>
      </c>
      <c r="O166" s="64">
        <f t="shared" si="107"/>
        <v>3266394</v>
      </c>
      <c r="P166" s="65">
        <v>44740</v>
      </c>
      <c r="Q166" s="65">
        <v>16770</v>
      </c>
      <c r="R166" s="65">
        <f t="shared" si="108"/>
        <v>27970</v>
      </c>
      <c r="S166" s="66">
        <v>8.11</v>
      </c>
      <c r="T166" s="67">
        <f>ROUND(IF(S166=0,"",(R166-(R166*S166)/100)),0)</f>
        <v>25702</v>
      </c>
      <c r="U166" s="163"/>
      <c r="V166" s="177">
        <f t="shared" si="109"/>
        <v>-8.11</v>
      </c>
      <c r="W166" s="59">
        <f t="shared" si="110"/>
        <v>-20</v>
      </c>
      <c r="X166" s="178">
        <f t="shared" si="111"/>
        <v>-7.1454090746695244E-4</v>
      </c>
    </row>
    <row r="167" spans="2:24" s="60" customFormat="1">
      <c r="B167" s="265"/>
      <c r="C167" s="61">
        <v>3</v>
      </c>
      <c r="D167" s="62">
        <v>46035</v>
      </c>
      <c r="E167" s="63">
        <v>0.41875000000000001</v>
      </c>
      <c r="F167" s="64">
        <v>997219</v>
      </c>
      <c r="G167" s="64" t="s">
        <v>158</v>
      </c>
      <c r="H167" s="64" t="s">
        <v>159</v>
      </c>
      <c r="I167" s="64">
        <v>3266391</v>
      </c>
      <c r="J167" s="65">
        <v>44690</v>
      </c>
      <c r="K167" s="65">
        <v>16690</v>
      </c>
      <c r="L167" s="65">
        <f t="shared" si="104"/>
        <v>28000</v>
      </c>
      <c r="M167" s="64" t="str">
        <f t="shared" si="105"/>
        <v>VKFL76</v>
      </c>
      <c r="N167" s="64" t="str">
        <f t="shared" si="106"/>
        <v>PWVD80</v>
      </c>
      <c r="O167" s="64">
        <f t="shared" si="107"/>
        <v>3266391</v>
      </c>
      <c r="P167" s="65">
        <v>44740</v>
      </c>
      <c r="Q167" s="65">
        <v>16790</v>
      </c>
      <c r="R167" s="65">
        <f t="shared" si="108"/>
        <v>27950</v>
      </c>
      <c r="S167" s="66">
        <v>8.11</v>
      </c>
      <c r="T167" s="67">
        <f t="shared" ref="T167:T173" si="112">ROUND(IF(S167=0,"",(R167-(R167*S167)/100)),0)</f>
        <v>25683</v>
      </c>
      <c r="U167" s="163"/>
      <c r="V167" s="177">
        <f t="shared" ref="V167:V172" si="113">0-S167</f>
        <v>-8.11</v>
      </c>
      <c r="W167" s="59">
        <f t="shared" ref="W167:W172" si="114">IF(R167=0,"",(R167-L167))</f>
        <v>-50</v>
      </c>
      <c r="X167" s="178">
        <f t="shared" ref="X167:X172" si="115">+W167/L167</f>
        <v>-1.7857142857142857E-3</v>
      </c>
    </row>
    <row r="168" spans="2:24" s="60" customFormat="1">
      <c r="B168" s="265"/>
      <c r="C168" s="61">
        <v>4</v>
      </c>
      <c r="D168" s="62">
        <v>46035</v>
      </c>
      <c r="E168" s="63">
        <v>0.41944444444444445</v>
      </c>
      <c r="F168" s="64">
        <v>997223</v>
      </c>
      <c r="G168" s="64" t="s">
        <v>144</v>
      </c>
      <c r="H168" s="64" t="s">
        <v>145</v>
      </c>
      <c r="I168" s="64">
        <v>3266395</v>
      </c>
      <c r="J168" s="65">
        <v>44690</v>
      </c>
      <c r="K168" s="65">
        <v>16450</v>
      </c>
      <c r="L168" s="65">
        <f t="shared" si="104"/>
        <v>28240</v>
      </c>
      <c r="M168" s="64" t="str">
        <f t="shared" si="105"/>
        <v>PFSG22</v>
      </c>
      <c r="N168" s="64" t="str">
        <f t="shared" si="106"/>
        <v>JN9111</v>
      </c>
      <c r="O168" s="64">
        <f t="shared" si="107"/>
        <v>3266395</v>
      </c>
      <c r="P168" s="65">
        <v>44730</v>
      </c>
      <c r="Q168" s="65">
        <v>16510</v>
      </c>
      <c r="R168" s="65">
        <f t="shared" si="108"/>
        <v>28220</v>
      </c>
      <c r="S168" s="66">
        <v>8.11</v>
      </c>
      <c r="T168" s="67">
        <f t="shared" si="112"/>
        <v>25931</v>
      </c>
      <c r="U168" s="163"/>
      <c r="V168" s="177">
        <f t="shared" si="113"/>
        <v>-8.11</v>
      </c>
      <c r="W168" s="59">
        <f t="shared" si="114"/>
        <v>-20</v>
      </c>
      <c r="X168" s="178">
        <f t="shared" si="115"/>
        <v>-7.0821529745042496E-4</v>
      </c>
    </row>
    <row r="169" spans="2:24" s="60" customFormat="1">
      <c r="B169" s="265"/>
      <c r="C169" s="61">
        <v>5</v>
      </c>
      <c r="D169" s="62">
        <v>46035</v>
      </c>
      <c r="E169" s="63">
        <v>0.44375000000000003</v>
      </c>
      <c r="F169" s="64">
        <v>997220</v>
      </c>
      <c r="G169" s="64" t="s">
        <v>109</v>
      </c>
      <c r="H169" s="64" t="s">
        <v>110</v>
      </c>
      <c r="I169" s="64">
        <v>3266392</v>
      </c>
      <c r="J169" s="65">
        <v>44500</v>
      </c>
      <c r="K169" s="65">
        <v>16640</v>
      </c>
      <c r="L169" s="65">
        <f t="shared" si="104"/>
        <v>27860</v>
      </c>
      <c r="M169" s="64" t="str">
        <f t="shared" si="105"/>
        <v>TKXJ26</v>
      </c>
      <c r="N169" s="64" t="str">
        <f t="shared" si="106"/>
        <v>PXCV75</v>
      </c>
      <c r="O169" s="64">
        <f t="shared" si="107"/>
        <v>3266392</v>
      </c>
      <c r="P169" s="65">
        <v>44540</v>
      </c>
      <c r="Q169" s="65">
        <v>16680</v>
      </c>
      <c r="R169" s="65">
        <f t="shared" si="108"/>
        <v>27860</v>
      </c>
      <c r="S169" s="66">
        <v>8.11</v>
      </c>
      <c r="T169" s="67">
        <f t="shared" si="112"/>
        <v>25601</v>
      </c>
      <c r="U169" s="163"/>
      <c r="V169" s="177">
        <f t="shared" si="113"/>
        <v>-8.11</v>
      </c>
      <c r="W169" s="59">
        <f t="shared" si="114"/>
        <v>0</v>
      </c>
      <c r="X169" s="178">
        <f t="shared" si="115"/>
        <v>0</v>
      </c>
    </row>
    <row r="170" spans="2:24" s="60" customFormat="1">
      <c r="B170" s="265"/>
      <c r="C170" s="61">
        <v>6</v>
      </c>
      <c r="D170" s="62">
        <v>46035</v>
      </c>
      <c r="E170" s="63">
        <v>0.52638888888888891</v>
      </c>
      <c r="F170" s="64">
        <v>997224</v>
      </c>
      <c r="G170" s="64" t="s">
        <v>129</v>
      </c>
      <c r="H170" s="64" t="s">
        <v>130</v>
      </c>
      <c r="I170" s="64">
        <v>3266396</v>
      </c>
      <c r="J170" s="65">
        <v>44650</v>
      </c>
      <c r="K170" s="65">
        <v>17160</v>
      </c>
      <c r="L170" s="65">
        <f t="shared" si="104"/>
        <v>27490</v>
      </c>
      <c r="M170" s="64" t="str">
        <f t="shared" si="105"/>
        <v>RRSP41</v>
      </c>
      <c r="N170" s="64" t="str">
        <f t="shared" si="106"/>
        <v>HXFT69</v>
      </c>
      <c r="O170" s="64">
        <f t="shared" si="107"/>
        <v>3266396</v>
      </c>
      <c r="P170" s="65">
        <v>44670</v>
      </c>
      <c r="Q170" s="65">
        <v>17180</v>
      </c>
      <c r="R170" s="65">
        <f t="shared" si="108"/>
        <v>27490</v>
      </c>
      <c r="S170" s="66">
        <v>8.11</v>
      </c>
      <c r="T170" s="67">
        <f t="shared" si="112"/>
        <v>25261</v>
      </c>
      <c r="U170" s="163"/>
      <c r="V170" s="177">
        <f t="shared" si="113"/>
        <v>-8.11</v>
      </c>
      <c r="W170" s="59">
        <f t="shared" si="114"/>
        <v>0</v>
      </c>
      <c r="X170" s="178">
        <f t="shared" si="115"/>
        <v>0</v>
      </c>
    </row>
    <row r="171" spans="2:24" s="60" customFormat="1">
      <c r="B171" s="265"/>
      <c r="C171" s="61">
        <v>7</v>
      </c>
      <c r="D171" s="62">
        <v>46035</v>
      </c>
      <c r="E171" s="63">
        <v>0.54027777777777775</v>
      </c>
      <c r="F171" s="64">
        <v>997225</v>
      </c>
      <c r="G171" s="64" t="s">
        <v>148</v>
      </c>
      <c r="H171" s="64" t="s">
        <v>149</v>
      </c>
      <c r="I171" s="64">
        <v>3266397</v>
      </c>
      <c r="J171" s="65">
        <v>44850</v>
      </c>
      <c r="K171" s="65">
        <v>17090</v>
      </c>
      <c r="L171" s="65">
        <f t="shared" si="104"/>
        <v>27760</v>
      </c>
      <c r="M171" s="64" t="str">
        <f t="shared" si="105"/>
        <v>RYGY19</v>
      </c>
      <c r="N171" s="64" t="str">
        <f t="shared" si="106"/>
        <v>JG7849</v>
      </c>
      <c r="O171" s="64">
        <f t="shared" si="107"/>
        <v>3266397</v>
      </c>
      <c r="P171" s="65">
        <v>44870</v>
      </c>
      <c r="Q171" s="65">
        <v>17120</v>
      </c>
      <c r="R171" s="65">
        <f t="shared" si="108"/>
        <v>27750</v>
      </c>
      <c r="S171" s="66">
        <v>8.11</v>
      </c>
      <c r="T171" s="67">
        <f t="shared" si="112"/>
        <v>25499</v>
      </c>
      <c r="U171" s="163"/>
      <c r="V171" s="177">
        <f t="shared" si="113"/>
        <v>-8.11</v>
      </c>
      <c r="W171" s="59">
        <f t="shared" si="114"/>
        <v>-10</v>
      </c>
      <c r="X171" s="178">
        <f t="shared" si="115"/>
        <v>-3.6023054755043225E-4</v>
      </c>
    </row>
    <row r="172" spans="2:24" s="60" customFormat="1">
      <c r="B172" s="265"/>
      <c r="C172" s="61">
        <v>8</v>
      </c>
      <c r="D172" s="62">
        <v>46035</v>
      </c>
      <c r="E172" s="63">
        <v>0.57638888888888895</v>
      </c>
      <c r="F172" s="64">
        <v>997226</v>
      </c>
      <c r="G172" s="64" t="s">
        <v>136</v>
      </c>
      <c r="H172" s="64" t="s">
        <v>137</v>
      </c>
      <c r="I172" s="64">
        <v>3266398</v>
      </c>
      <c r="J172" s="65">
        <v>44790</v>
      </c>
      <c r="K172" s="65">
        <v>17360</v>
      </c>
      <c r="L172" s="65">
        <f t="shared" si="104"/>
        <v>27430</v>
      </c>
      <c r="M172" s="64" t="str">
        <f t="shared" si="105"/>
        <v>RWSC94</v>
      </c>
      <c r="N172" s="64" t="str">
        <f t="shared" si="106"/>
        <v>KYPP44</v>
      </c>
      <c r="O172" s="64">
        <f t="shared" si="107"/>
        <v>3266398</v>
      </c>
      <c r="P172" s="65">
        <v>44800</v>
      </c>
      <c r="Q172" s="65">
        <v>17380</v>
      </c>
      <c r="R172" s="65">
        <f t="shared" si="108"/>
        <v>27420</v>
      </c>
      <c r="S172" s="66">
        <v>8.11</v>
      </c>
      <c r="T172" s="67">
        <f t="shared" si="112"/>
        <v>25196</v>
      </c>
      <c r="U172" s="163"/>
      <c r="V172" s="177">
        <f t="shared" si="113"/>
        <v>-8.11</v>
      </c>
      <c r="W172" s="59">
        <f t="shared" si="114"/>
        <v>-10</v>
      </c>
      <c r="X172" s="178">
        <f t="shared" si="115"/>
        <v>-3.6456434560699962E-4</v>
      </c>
    </row>
    <row r="173" spans="2:24" s="60" customFormat="1" ht="15.75" thickBot="1">
      <c r="B173" s="266"/>
      <c r="C173" s="119">
        <v>9</v>
      </c>
      <c r="D173" s="120">
        <v>46035</v>
      </c>
      <c r="E173" s="68">
        <v>0.57708333333333328</v>
      </c>
      <c r="F173" s="69">
        <v>997227</v>
      </c>
      <c r="G173" s="69" t="s">
        <v>140</v>
      </c>
      <c r="H173" s="69" t="s">
        <v>141</v>
      </c>
      <c r="I173" s="69">
        <v>3266399</v>
      </c>
      <c r="J173" s="70">
        <v>44760</v>
      </c>
      <c r="K173" s="70">
        <v>15780</v>
      </c>
      <c r="L173" s="70">
        <f>IF(K173=0,"",J173-K173)</f>
        <v>28980</v>
      </c>
      <c r="M173" s="69" t="str">
        <f>IF(G173=0,"",+G173)</f>
        <v>PRJX46</v>
      </c>
      <c r="N173" s="69" t="str">
        <f>IF(H173=0,"",+H173)</f>
        <v>GRCP40</v>
      </c>
      <c r="O173" s="69">
        <f>IF(I173=0,"",+I173)</f>
        <v>3266399</v>
      </c>
      <c r="P173" s="70">
        <v>44750</v>
      </c>
      <c r="Q173" s="70">
        <v>15790</v>
      </c>
      <c r="R173" s="70">
        <f>IF(Q173=0,"",P173-Q173)</f>
        <v>28960</v>
      </c>
      <c r="S173" s="71">
        <v>8.11</v>
      </c>
      <c r="T173" s="72">
        <f t="shared" si="112"/>
        <v>26611</v>
      </c>
      <c r="U173" s="163"/>
      <c r="V173" s="179">
        <f>0-S173</f>
        <v>-8.11</v>
      </c>
      <c r="W173" s="180">
        <f>IF(R173=0,"",(R173-L173))</f>
        <v>-20</v>
      </c>
      <c r="X173" s="181">
        <f>+W173/L173</f>
        <v>-6.9013112491373362E-4</v>
      </c>
    </row>
    <row r="174" spans="2:24">
      <c r="B174" s="1"/>
      <c r="C174" s="1"/>
      <c r="D174" s="1"/>
      <c r="E174" s="2"/>
      <c r="F174" s="3"/>
      <c r="G174" s="4"/>
      <c r="H174" s="4"/>
      <c r="I174" s="5"/>
      <c r="J174" s="73"/>
      <c r="K174" s="73"/>
      <c r="L174" s="73"/>
      <c r="M174" s="4"/>
      <c r="N174" s="4"/>
      <c r="O174" s="4"/>
      <c r="P174" s="73"/>
      <c r="Q174" s="73"/>
      <c r="R174" s="203"/>
      <c r="S174" s="4"/>
      <c r="T174" s="4"/>
      <c r="U174" s="157"/>
      <c r="V174" s="74"/>
      <c r="W174" s="4"/>
      <c r="X174" s="4"/>
    </row>
    <row r="175" spans="2:24">
      <c r="B175" s="1"/>
      <c r="C175" s="75">
        <f>COUNT(C165:C173)</f>
        <v>9</v>
      </c>
      <c r="D175" s="76"/>
      <c r="E175" s="77"/>
      <c r="F175" s="213" t="s">
        <v>46</v>
      </c>
      <c r="G175" s="214"/>
      <c r="H175" s="214"/>
      <c r="I175" s="215"/>
      <c r="J175" s="78">
        <f>SUM(J165:J173)</f>
        <v>402430</v>
      </c>
      <c r="K175" s="78">
        <f>SUM(K165:K173)</f>
        <v>150870</v>
      </c>
      <c r="L175" s="78">
        <f>SUM(L165:L173)</f>
        <v>251560</v>
      </c>
      <c r="M175" s="79"/>
      <c r="N175" s="79"/>
      <c r="O175" s="79"/>
      <c r="P175" s="78">
        <f>SUM(P165:P173)</f>
        <v>402630</v>
      </c>
      <c r="Q175" s="78">
        <f>SUM(Q165:Q173)</f>
        <v>151220</v>
      </c>
      <c r="R175" s="204">
        <f>SUM(R165:R173)</f>
        <v>251410</v>
      </c>
      <c r="S175" s="128">
        <f>ROUND((((R175-T175)/R175)*100),2)</f>
        <v>8.11</v>
      </c>
      <c r="T175" s="127">
        <f>SUM(T165:T173)</f>
        <v>231020</v>
      </c>
      <c r="U175" s="164"/>
      <c r="V175" s="82"/>
      <c r="W175" s="83">
        <f>SUM(W165:W173)</f>
        <v>-150</v>
      </c>
      <c r="X175" s="83">
        <f>SUM(X165:X173)</f>
        <v>-5.3425622764122866E-3</v>
      </c>
    </row>
    <row r="176" spans="2:24">
      <c r="C176" s="75">
        <f>SUM(C175)+C159</f>
        <v>72</v>
      </c>
      <c r="D176" s="76"/>
      <c r="E176" s="77"/>
      <c r="F176" s="213" t="s">
        <v>47</v>
      </c>
      <c r="G176" s="214"/>
      <c r="H176" s="214"/>
      <c r="I176" s="215"/>
      <c r="J176" s="78">
        <f>SUM(J165:J173)+J159</f>
        <v>2769780</v>
      </c>
      <c r="K176" s="78">
        <f>SUM(K165:K173)+K159</f>
        <v>1035820</v>
      </c>
      <c r="L176" s="78">
        <f>SUM(L165:L173)+L159</f>
        <v>2014310</v>
      </c>
      <c r="M176" s="79"/>
      <c r="N176" s="79"/>
      <c r="O176" s="79"/>
      <c r="P176" s="78">
        <f>SUM(P165:P173)+P159</f>
        <v>3218870</v>
      </c>
      <c r="Q176" s="78">
        <f>SUM(Q165:Q173)+Q159</f>
        <v>1204960</v>
      </c>
      <c r="R176" s="204">
        <f>SUM(R165:R173)+R159</f>
        <v>2013910</v>
      </c>
      <c r="S176" s="128"/>
      <c r="T176" s="127">
        <f>SUM(T165:T173)+T159</f>
        <v>1853413</v>
      </c>
      <c r="U176" s="164"/>
      <c r="V176" s="82"/>
      <c r="W176" s="85">
        <f>+W175+W159</f>
        <v>-440</v>
      </c>
      <c r="X176" s="83"/>
    </row>
    <row r="178" spans="2:24" ht="15.75" thickBot="1"/>
    <row r="179" spans="2:24" ht="15.75" thickBot="1">
      <c r="B179" s="1"/>
      <c r="C179" s="1"/>
      <c r="D179" s="1" t="s">
        <v>26</v>
      </c>
      <c r="E179" s="2">
        <v>9</v>
      </c>
      <c r="F179" s="45"/>
      <c r="G179" s="237" t="s">
        <v>27</v>
      </c>
      <c r="H179" s="238"/>
      <c r="I179" s="238"/>
      <c r="J179" s="238"/>
      <c r="K179" s="238"/>
      <c r="L179" s="238"/>
      <c r="M179" s="219" t="s">
        <v>28</v>
      </c>
      <c r="N179" s="239"/>
      <c r="O179" s="239"/>
      <c r="P179" s="239"/>
      <c r="Q179" s="239"/>
      <c r="R179" s="239"/>
      <c r="S179" s="239"/>
      <c r="T179" s="240"/>
      <c r="U179" s="162"/>
      <c r="V179" s="2"/>
      <c r="W179" s="231"/>
      <c r="X179" s="241"/>
    </row>
    <row r="180" spans="2:24" ht="26.25" customHeight="1">
      <c r="B180" s="264" t="s">
        <v>84</v>
      </c>
      <c r="C180" s="207" t="s">
        <v>29</v>
      </c>
      <c r="D180" s="209" t="s">
        <v>30</v>
      </c>
      <c r="E180" s="209" t="s">
        <v>31</v>
      </c>
      <c r="F180" s="209" t="s">
        <v>32</v>
      </c>
      <c r="G180" s="211" t="s">
        <v>33</v>
      </c>
      <c r="H180" s="212"/>
      <c r="I180" s="46" t="s">
        <v>34</v>
      </c>
      <c r="J180" s="211" t="s">
        <v>35</v>
      </c>
      <c r="K180" s="223"/>
      <c r="L180" s="212"/>
      <c r="M180" s="224" t="s">
        <v>33</v>
      </c>
      <c r="N180" s="225"/>
      <c r="O180" s="47" t="s">
        <v>34</v>
      </c>
      <c r="P180" s="224" t="s">
        <v>35</v>
      </c>
      <c r="Q180" s="226"/>
      <c r="R180" s="226"/>
      <c r="S180" s="226"/>
      <c r="T180" s="227"/>
      <c r="U180" s="159"/>
      <c r="V180" s="232" t="s">
        <v>36</v>
      </c>
      <c r="W180" s="233"/>
      <c r="X180" s="234"/>
    </row>
    <row r="181" spans="2:24" ht="28.15" customHeight="1" thickBot="1">
      <c r="B181" s="265"/>
      <c r="C181" s="208"/>
      <c r="D181" s="210"/>
      <c r="E181" s="210"/>
      <c r="F181" s="210"/>
      <c r="G181" s="48" t="s">
        <v>37</v>
      </c>
      <c r="H181" s="48" t="s">
        <v>38</v>
      </c>
      <c r="I181" s="49" t="s">
        <v>39</v>
      </c>
      <c r="J181" s="48" t="s">
        <v>40</v>
      </c>
      <c r="K181" s="48" t="s">
        <v>41</v>
      </c>
      <c r="L181" s="48" t="s">
        <v>42</v>
      </c>
      <c r="M181" s="50" t="s">
        <v>37</v>
      </c>
      <c r="N181" s="50" t="s">
        <v>38</v>
      </c>
      <c r="O181" s="50" t="s">
        <v>39</v>
      </c>
      <c r="P181" s="50" t="s">
        <v>40</v>
      </c>
      <c r="Q181" s="50" t="s">
        <v>41</v>
      </c>
      <c r="R181" s="50" t="s">
        <v>42</v>
      </c>
      <c r="S181" s="50" t="s">
        <v>12</v>
      </c>
      <c r="T181" s="51" t="s">
        <v>43</v>
      </c>
      <c r="U181" s="159"/>
      <c r="V181" s="175" t="s">
        <v>44</v>
      </c>
      <c r="W181" s="52" t="s">
        <v>45</v>
      </c>
      <c r="X181" s="176" t="s">
        <v>4</v>
      </c>
    </row>
    <row r="182" spans="2:24" s="60" customFormat="1">
      <c r="B182" s="265"/>
      <c r="C182" s="53">
        <v>1</v>
      </c>
      <c r="D182" s="118">
        <v>46035</v>
      </c>
      <c r="E182" s="54">
        <v>0.60138888888888886</v>
      </c>
      <c r="F182" s="55">
        <v>997228</v>
      </c>
      <c r="G182" s="55" t="s">
        <v>150</v>
      </c>
      <c r="H182" s="55" t="s">
        <v>151</v>
      </c>
      <c r="I182" s="55">
        <v>3266400</v>
      </c>
      <c r="J182" s="56">
        <v>44540</v>
      </c>
      <c r="K182" s="56">
        <v>16190</v>
      </c>
      <c r="L182" s="56">
        <f t="shared" ref="L182:L189" si="116">IF(K182=0,"",J182-K182)</f>
        <v>28350</v>
      </c>
      <c r="M182" s="55" t="str">
        <f t="shared" ref="M182:M189" si="117">IF(G182=0,"",+G182)</f>
        <v>PKFW26</v>
      </c>
      <c r="N182" s="55" t="str">
        <f t="shared" ref="N182:N189" si="118">IF(H182=0,"",+H182)</f>
        <v>JN1740</v>
      </c>
      <c r="O182" s="55">
        <f t="shared" ref="O182:O189" si="119">IF(I182=0,"",+I182)</f>
        <v>3266400</v>
      </c>
      <c r="P182" s="56">
        <v>44590</v>
      </c>
      <c r="Q182" s="56">
        <v>16230</v>
      </c>
      <c r="R182" s="56">
        <f t="shared" ref="R182:R189" si="120">IF(Q182=0,"",P182-Q182)</f>
        <v>28360</v>
      </c>
      <c r="S182" s="57">
        <v>8.24</v>
      </c>
      <c r="T182" s="58">
        <f>ROUND(IF(S182=0,"",(R182-(R182*S182)/100)),0)</f>
        <v>26023</v>
      </c>
      <c r="U182" s="163"/>
      <c r="V182" s="177">
        <f t="shared" ref="V182:V189" si="121">0-S182</f>
        <v>-8.24</v>
      </c>
      <c r="W182" s="59">
        <f t="shared" ref="W182:W190" si="122">IF(R182=0,"",(R182-L182))</f>
        <v>10</v>
      </c>
      <c r="X182" s="178">
        <f t="shared" ref="X182:X189" si="123">+W182/L182</f>
        <v>3.5273368606701942E-4</v>
      </c>
    </row>
    <row r="183" spans="2:24" s="60" customFormat="1">
      <c r="B183" s="265"/>
      <c r="C183" s="61">
        <v>2</v>
      </c>
      <c r="D183" s="62">
        <v>46035</v>
      </c>
      <c r="E183" s="63">
        <v>0.68402777777777779</v>
      </c>
      <c r="F183" s="64">
        <v>997229</v>
      </c>
      <c r="G183" s="64" t="s">
        <v>111</v>
      </c>
      <c r="H183" s="64" t="s">
        <v>112</v>
      </c>
      <c r="I183" s="64">
        <v>3266401</v>
      </c>
      <c r="J183" s="65">
        <v>44660</v>
      </c>
      <c r="K183" s="65">
        <v>16260</v>
      </c>
      <c r="L183" s="65">
        <f t="shared" si="116"/>
        <v>28400</v>
      </c>
      <c r="M183" s="64" t="str">
        <f t="shared" si="117"/>
        <v>SVBK17</v>
      </c>
      <c r="N183" s="64" t="str">
        <f t="shared" si="118"/>
        <v>JP2808</v>
      </c>
      <c r="O183" s="64">
        <f t="shared" si="119"/>
        <v>3266401</v>
      </c>
      <c r="P183" s="65">
        <v>44650</v>
      </c>
      <c r="Q183" s="65">
        <v>16260</v>
      </c>
      <c r="R183" s="65">
        <f t="shared" si="120"/>
        <v>28390</v>
      </c>
      <c r="S183" s="66">
        <v>8.24</v>
      </c>
      <c r="T183" s="67">
        <f>ROUND(IF(S183=0,"",(R183-(R183*S183)/100)),0)</f>
        <v>26051</v>
      </c>
      <c r="U183" s="163"/>
      <c r="V183" s="177">
        <f t="shared" si="121"/>
        <v>-8.24</v>
      </c>
      <c r="W183" s="59">
        <f t="shared" si="122"/>
        <v>-10</v>
      </c>
      <c r="X183" s="178">
        <f t="shared" si="123"/>
        <v>-3.5211267605633805E-4</v>
      </c>
    </row>
    <row r="184" spans="2:24" s="60" customFormat="1">
      <c r="B184" s="265"/>
      <c r="C184" s="61">
        <v>3</v>
      </c>
      <c r="D184" s="62">
        <v>46035</v>
      </c>
      <c r="E184" s="63">
        <v>0.68472222222222223</v>
      </c>
      <c r="F184" s="64">
        <v>997230</v>
      </c>
      <c r="G184" s="64" t="s">
        <v>152</v>
      </c>
      <c r="H184" s="64" t="s">
        <v>153</v>
      </c>
      <c r="I184" s="64">
        <v>3266402</v>
      </c>
      <c r="J184" s="65">
        <v>44780</v>
      </c>
      <c r="K184" s="65">
        <v>16830</v>
      </c>
      <c r="L184" s="65">
        <f t="shared" si="116"/>
        <v>27950</v>
      </c>
      <c r="M184" s="64" t="str">
        <f t="shared" si="117"/>
        <v>LZPX85</v>
      </c>
      <c r="N184" s="64" t="str">
        <f t="shared" si="118"/>
        <v>PXCV47</v>
      </c>
      <c r="O184" s="64">
        <f t="shared" si="119"/>
        <v>3266402</v>
      </c>
      <c r="P184" s="65">
        <v>44800</v>
      </c>
      <c r="Q184" s="65">
        <v>16870</v>
      </c>
      <c r="R184" s="65">
        <f t="shared" si="120"/>
        <v>27930</v>
      </c>
      <c r="S184" s="66">
        <v>8.24</v>
      </c>
      <c r="T184" s="67">
        <f t="shared" ref="T184:T190" si="124">ROUND(IF(S184=0,"",(R184-(R184*S184)/100)),0)</f>
        <v>25629</v>
      </c>
      <c r="U184" s="163"/>
      <c r="V184" s="177">
        <f t="shared" si="121"/>
        <v>-8.24</v>
      </c>
      <c r="W184" s="59">
        <f t="shared" si="122"/>
        <v>-20</v>
      </c>
      <c r="X184" s="178">
        <f t="shared" si="123"/>
        <v>-7.1556350626118066E-4</v>
      </c>
    </row>
    <row r="185" spans="2:24" s="60" customFormat="1">
      <c r="B185" s="265"/>
      <c r="C185" s="61">
        <v>4</v>
      </c>
      <c r="D185" s="62">
        <v>46035</v>
      </c>
      <c r="E185" s="63">
        <v>0.7104166666666667</v>
      </c>
      <c r="F185" s="64">
        <v>997231</v>
      </c>
      <c r="G185" s="64" t="s">
        <v>146</v>
      </c>
      <c r="H185" s="64" t="s">
        <v>147</v>
      </c>
      <c r="I185" s="64">
        <v>3266403</v>
      </c>
      <c r="J185" s="65">
        <v>44760</v>
      </c>
      <c r="K185" s="65">
        <v>16670</v>
      </c>
      <c r="L185" s="65">
        <f t="shared" si="116"/>
        <v>28090</v>
      </c>
      <c r="M185" s="64" t="str">
        <f t="shared" si="117"/>
        <v>SKZG51</v>
      </c>
      <c r="N185" s="64" t="str">
        <f t="shared" si="118"/>
        <v>PWWV47</v>
      </c>
      <c r="O185" s="64">
        <f t="shared" si="119"/>
        <v>3266403</v>
      </c>
      <c r="P185" s="65">
        <v>44780</v>
      </c>
      <c r="Q185" s="65">
        <v>16670</v>
      </c>
      <c r="R185" s="65">
        <f t="shared" si="120"/>
        <v>28110</v>
      </c>
      <c r="S185" s="66">
        <v>8.24</v>
      </c>
      <c r="T185" s="67">
        <f t="shared" si="124"/>
        <v>25794</v>
      </c>
      <c r="U185" s="163"/>
      <c r="V185" s="177">
        <f t="shared" si="121"/>
        <v>-8.24</v>
      </c>
      <c r="W185" s="59">
        <f t="shared" si="122"/>
        <v>20</v>
      </c>
      <c r="X185" s="178">
        <f t="shared" si="123"/>
        <v>7.1199715201139199E-4</v>
      </c>
    </row>
    <row r="186" spans="2:24" s="60" customFormat="1">
      <c r="B186" s="265"/>
      <c r="C186" s="61">
        <v>5</v>
      </c>
      <c r="D186" s="62">
        <v>46035</v>
      </c>
      <c r="E186" s="63">
        <v>0.71111111111111114</v>
      </c>
      <c r="F186" s="64">
        <v>997232</v>
      </c>
      <c r="G186" s="64" t="s">
        <v>113</v>
      </c>
      <c r="H186" s="64" t="s">
        <v>160</v>
      </c>
      <c r="I186" s="64">
        <v>3266404</v>
      </c>
      <c r="J186" s="65">
        <v>44850</v>
      </c>
      <c r="K186" s="65">
        <v>16100</v>
      </c>
      <c r="L186" s="65">
        <f t="shared" si="116"/>
        <v>28750</v>
      </c>
      <c r="M186" s="64" t="str">
        <f t="shared" si="117"/>
        <v>SKZG31</v>
      </c>
      <c r="N186" s="64" t="str">
        <f t="shared" si="118"/>
        <v>JWPK31</v>
      </c>
      <c r="O186" s="64">
        <f t="shared" si="119"/>
        <v>3266404</v>
      </c>
      <c r="P186" s="65">
        <v>44880</v>
      </c>
      <c r="Q186" s="65">
        <v>16130</v>
      </c>
      <c r="R186" s="65">
        <f t="shared" si="120"/>
        <v>28750</v>
      </c>
      <c r="S186" s="66">
        <v>8.24</v>
      </c>
      <c r="T186" s="67">
        <f t="shared" si="124"/>
        <v>26381</v>
      </c>
      <c r="U186" s="163"/>
      <c r="V186" s="177">
        <f t="shared" si="121"/>
        <v>-8.24</v>
      </c>
      <c r="W186" s="59">
        <f t="shared" si="122"/>
        <v>0</v>
      </c>
      <c r="X186" s="178">
        <f t="shared" si="123"/>
        <v>0</v>
      </c>
    </row>
    <row r="187" spans="2:24" s="60" customFormat="1">
      <c r="B187" s="265"/>
      <c r="C187" s="61">
        <v>6</v>
      </c>
      <c r="D187" s="62">
        <v>46035</v>
      </c>
      <c r="E187" s="63">
        <v>0.78541666666666676</v>
      </c>
      <c r="F187" s="64">
        <v>997234</v>
      </c>
      <c r="G187" s="64" t="s">
        <v>154</v>
      </c>
      <c r="H187" s="64" t="s">
        <v>155</v>
      </c>
      <c r="I187" s="64">
        <v>3266406</v>
      </c>
      <c r="J187" s="65">
        <v>44650</v>
      </c>
      <c r="K187" s="65">
        <v>17170</v>
      </c>
      <c r="L187" s="65">
        <f t="shared" si="116"/>
        <v>27480</v>
      </c>
      <c r="M187" s="64" t="str">
        <f t="shared" si="117"/>
        <v>RYCV59</v>
      </c>
      <c r="N187" s="64" t="str">
        <f t="shared" si="118"/>
        <v>PWVF65</v>
      </c>
      <c r="O187" s="64">
        <f t="shared" si="119"/>
        <v>3266406</v>
      </c>
      <c r="P187" s="65">
        <v>44690</v>
      </c>
      <c r="Q187" s="65">
        <v>17190</v>
      </c>
      <c r="R187" s="65">
        <f t="shared" si="120"/>
        <v>27500</v>
      </c>
      <c r="S187" s="66">
        <v>8.24</v>
      </c>
      <c r="T187" s="67">
        <f t="shared" si="124"/>
        <v>25234</v>
      </c>
      <c r="U187" s="163"/>
      <c r="V187" s="177">
        <f t="shared" si="121"/>
        <v>-8.24</v>
      </c>
      <c r="W187" s="59">
        <f t="shared" si="122"/>
        <v>20</v>
      </c>
      <c r="X187" s="178">
        <f t="shared" si="123"/>
        <v>7.27802037845706E-4</v>
      </c>
    </row>
    <row r="188" spans="2:24" s="60" customFormat="1">
      <c r="B188" s="265"/>
      <c r="C188" s="61">
        <v>7</v>
      </c>
      <c r="D188" s="62">
        <v>46035</v>
      </c>
      <c r="E188" s="63">
        <v>0.79722222222222217</v>
      </c>
      <c r="F188" s="64">
        <v>997233</v>
      </c>
      <c r="G188" s="64" t="s">
        <v>115</v>
      </c>
      <c r="H188" s="64" t="s">
        <v>116</v>
      </c>
      <c r="I188" s="64">
        <v>3266405</v>
      </c>
      <c r="J188" s="65">
        <v>44750</v>
      </c>
      <c r="K188" s="65">
        <v>15740</v>
      </c>
      <c r="L188" s="65">
        <f t="shared" si="116"/>
        <v>29010</v>
      </c>
      <c r="M188" s="64" t="str">
        <f t="shared" si="117"/>
        <v>SLHR36</v>
      </c>
      <c r="N188" s="64" t="str">
        <f t="shared" si="118"/>
        <v>KDGW58</v>
      </c>
      <c r="O188" s="64">
        <f t="shared" si="119"/>
        <v>3266405</v>
      </c>
      <c r="P188" s="65">
        <v>44750</v>
      </c>
      <c r="Q188" s="65">
        <v>15890</v>
      </c>
      <c r="R188" s="65">
        <f t="shared" si="120"/>
        <v>28860</v>
      </c>
      <c r="S188" s="66">
        <v>8.24</v>
      </c>
      <c r="T188" s="67">
        <f t="shared" si="124"/>
        <v>26482</v>
      </c>
      <c r="U188" s="163"/>
      <c r="V188" s="177">
        <f t="shared" si="121"/>
        <v>-8.24</v>
      </c>
      <c r="W188" s="59">
        <f t="shared" si="122"/>
        <v>-150</v>
      </c>
      <c r="X188" s="178">
        <f t="shared" si="123"/>
        <v>-5.170630816959669E-3</v>
      </c>
    </row>
    <row r="189" spans="2:24" s="60" customFormat="1">
      <c r="B189" s="265"/>
      <c r="C189" s="61">
        <v>8</v>
      </c>
      <c r="D189" s="62">
        <v>46035</v>
      </c>
      <c r="E189" s="63">
        <v>0.81388888888888899</v>
      </c>
      <c r="F189" s="64">
        <v>997237</v>
      </c>
      <c r="G189" s="64" t="s">
        <v>156</v>
      </c>
      <c r="H189" s="64" t="s">
        <v>157</v>
      </c>
      <c r="I189" s="64">
        <v>3266409</v>
      </c>
      <c r="J189" s="65">
        <v>44570</v>
      </c>
      <c r="K189" s="65">
        <v>16950</v>
      </c>
      <c r="L189" s="65">
        <f t="shared" si="116"/>
        <v>27620</v>
      </c>
      <c r="M189" s="64" t="str">
        <f t="shared" si="117"/>
        <v>VKFL61</v>
      </c>
      <c r="N189" s="64" t="str">
        <f t="shared" si="118"/>
        <v>KYPJ42</v>
      </c>
      <c r="O189" s="64">
        <f t="shared" si="119"/>
        <v>3266409</v>
      </c>
      <c r="P189" s="65">
        <v>44600</v>
      </c>
      <c r="Q189" s="65">
        <v>16960</v>
      </c>
      <c r="R189" s="65">
        <f t="shared" si="120"/>
        <v>27640</v>
      </c>
      <c r="S189" s="66">
        <v>8.24</v>
      </c>
      <c r="T189" s="67">
        <f t="shared" si="124"/>
        <v>25362</v>
      </c>
      <c r="U189" s="163"/>
      <c r="V189" s="177">
        <f t="shared" si="121"/>
        <v>-8.24</v>
      </c>
      <c r="W189" s="59">
        <f t="shared" si="122"/>
        <v>20</v>
      </c>
      <c r="X189" s="178">
        <f t="shared" si="123"/>
        <v>7.2411296162201298E-4</v>
      </c>
    </row>
    <row r="190" spans="2:24" s="60" customFormat="1" ht="15.75" thickBot="1">
      <c r="B190" s="266"/>
      <c r="C190" s="119">
        <v>9</v>
      </c>
      <c r="D190" s="120">
        <v>46035</v>
      </c>
      <c r="E190" s="68">
        <v>0.81805555555555554</v>
      </c>
      <c r="F190" s="69">
        <v>997235</v>
      </c>
      <c r="G190" s="69" t="s">
        <v>161</v>
      </c>
      <c r="H190" s="69" t="s">
        <v>162</v>
      </c>
      <c r="I190" s="69">
        <v>3266407</v>
      </c>
      <c r="J190" s="70">
        <v>44810</v>
      </c>
      <c r="K190" s="70">
        <v>16090</v>
      </c>
      <c r="L190" s="70">
        <f>IF(K190=0,"",J190-K190)</f>
        <v>28720</v>
      </c>
      <c r="M190" s="69" t="str">
        <f>IF(G190=0,"",+G190)</f>
        <v>SKZG39</v>
      </c>
      <c r="N190" s="69" t="str">
        <f>IF(H190=0,"",+H190)</f>
        <v>PXHB14</v>
      </c>
      <c r="O190" s="69">
        <f>IF(I190=0,"",+I190)</f>
        <v>3266407</v>
      </c>
      <c r="P190" s="70">
        <v>44830</v>
      </c>
      <c r="Q190" s="70">
        <v>16100</v>
      </c>
      <c r="R190" s="70">
        <f>IF(Q190=0,"",P190-Q190)</f>
        <v>28730</v>
      </c>
      <c r="S190" s="71">
        <v>8.24</v>
      </c>
      <c r="T190" s="72">
        <f t="shared" si="124"/>
        <v>26363</v>
      </c>
      <c r="U190" s="163"/>
      <c r="V190" s="179">
        <f>0-S190</f>
        <v>-8.24</v>
      </c>
      <c r="W190" s="59">
        <f t="shared" si="122"/>
        <v>10</v>
      </c>
      <c r="X190" s="181">
        <f>+W190/L190</f>
        <v>3.4818941504178273E-4</v>
      </c>
    </row>
    <row r="191" spans="2:24">
      <c r="B191" s="1"/>
      <c r="C191" s="1"/>
      <c r="D191" s="1"/>
      <c r="E191" s="2"/>
      <c r="F191" s="3"/>
      <c r="G191" s="4"/>
      <c r="H191" s="4"/>
      <c r="I191" s="5"/>
      <c r="J191" s="73"/>
      <c r="K191" s="73"/>
      <c r="L191" s="73"/>
      <c r="M191" s="4"/>
      <c r="N191" s="4"/>
      <c r="O191" s="4"/>
      <c r="P191" s="73"/>
      <c r="Q191" s="73"/>
      <c r="R191" s="203"/>
      <c r="S191" s="4"/>
      <c r="T191" s="4"/>
      <c r="U191" s="157"/>
      <c r="V191" s="74"/>
      <c r="W191" s="4"/>
      <c r="X191" s="4"/>
    </row>
    <row r="192" spans="2:24">
      <c r="B192" s="1"/>
      <c r="C192" s="75">
        <f>COUNT(C182:C190)</f>
        <v>9</v>
      </c>
      <c r="D192" s="76"/>
      <c r="E192" s="77"/>
      <c r="F192" s="213" t="s">
        <v>46</v>
      </c>
      <c r="G192" s="214"/>
      <c r="H192" s="214"/>
      <c r="I192" s="215"/>
      <c r="J192" s="78">
        <f>SUM(J182:J190)</f>
        <v>402370</v>
      </c>
      <c r="K192" s="78">
        <f>SUM(K182:K190)</f>
        <v>148000</v>
      </c>
      <c r="L192" s="78">
        <f>SUM(L182:L190)</f>
        <v>254370</v>
      </c>
      <c r="M192" s="79"/>
      <c r="N192" s="79"/>
      <c r="O192" s="79"/>
      <c r="P192" s="78">
        <f>SUM(P182:P190)</f>
        <v>402570</v>
      </c>
      <c r="Q192" s="78">
        <f>SUM(Q182:Q190)</f>
        <v>148300</v>
      </c>
      <c r="R192" s="204">
        <f>SUM(R182:R190)</f>
        <v>254270</v>
      </c>
      <c r="S192" s="128">
        <f>ROUND((((R192-T192)/R192)*100),2)</f>
        <v>8.24</v>
      </c>
      <c r="T192" s="127">
        <f>SUM(T182:T190)</f>
        <v>233319</v>
      </c>
      <c r="U192" s="164"/>
      <c r="V192" s="82"/>
      <c r="W192" s="83">
        <f>SUM(W182:W190)</f>
        <v>-100</v>
      </c>
      <c r="X192" s="83">
        <f>SUM(X182:X190)</f>
        <v>-3.3734717466892749E-3</v>
      </c>
    </row>
    <row r="193" spans="2:24">
      <c r="C193" s="75">
        <f>SUM(C192)+C176</f>
        <v>81</v>
      </c>
      <c r="D193" s="76"/>
      <c r="E193" s="77"/>
      <c r="F193" s="213" t="s">
        <v>47</v>
      </c>
      <c r="G193" s="214"/>
      <c r="H193" s="214"/>
      <c r="I193" s="215"/>
      <c r="J193" s="78">
        <f>SUM(J182:J190)+J176</f>
        <v>3172150</v>
      </c>
      <c r="K193" s="78">
        <f>SUM(K182:K190)+K176</f>
        <v>1183820</v>
      </c>
      <c r="L193" s="78">
        <f>SUM(L182:L190)+L176</f>
        <v>2268680</v>
      </c>
      <c r="M193" s="79"/>
      <c r="N193" s="79"/>
      <c r="O193" s="79"/>
      <c r="P193" s="78">
        <f>SUM(P182:P190)+P176</f>
        <v>3621440</v>
      </c>
      <c r="Q193" s="78">
        <f>SUM(Q182:Q190)+Q176</f>
        <v>1353260</v>
      </c>
      <c r="R193" s="204">
        <f>SUM(R182:R190)+R176</f>
        <v>2268180</v>
      </c>
      <c r="S193" s="128"/>
      <c r="T193" s="127">
        <f>SUM(T182:T190)+T176</f>
        <v>2086732</v>
      </c>
      <c r="U193" s="164"/>
      <c r="V193" s="82"/>
      <c r="W193" s="85">
        <f>+W192+W176</f>
        <v>-540</v>
      </c>
      <c r="X193" s="83"/>
    </row>
    <row r="195" spans="2:24" ht="15.75" thickBot="1"/>
    <row r="196" spans="2:24" ht="15.75" thickBot="1">
      <c r="B196" s="1"/>
      <c r="C196" s="1"/>
      <c r="D196" s="1" t="s">
        <v>26</v>
      </c>
      <c r="E196" s="2">
        <v>10</v>
      </c>
      <c r="F196" s="45"/>
      <c r="G196" s="237" t="s">
        <v>27</v>
      </c>
      <c r="H196" s="238"/>
      <c r="I196" s="238"/>
      <c r="J196" s="238"/>
      <c r="K196" s="238"/>
      <c r="L196" s="238"/>
      <c r="M196" s="219" t="s">
        <v>28</v>
      </c>
      <c r="N196" s="239"/>
      <c r="O196" s="239"/>
      <c r="P196" s="239"/>
      <c r="Q196" s="239"/>
      <c r="R196" s="239"/>
      <c r="S196" s="239"/>
      <c r="T196" s="240"/>
      <c r="U196" s="162"/>
      <c r="V196" s="2"/>
      <c r="W196" s="231"/>
      <c r="X196" s="241"/>
    </row>
    <row r="197" spans="2:24" ht="26.25" customHeight="1">
      <c r="B197" s="264" t="s">
        <v>85</v>
      </c>
      <c r="C197" s="207" t="s">
        <v>29</v>
      </c>
      <c r="D197" s="209" t="s">
        <v>30</v>
      </c>
      <c r="E197" s="209" t="s">
        <v>31</v>
      </c>
      <c r="F197" s="209" t="s">
        <v>32</v>
      </c>
      <c r="G197" s="211" t="s">
        <v>33</v>
      </c>
      <c r="H197" s="212"/>
      <c r="I197" s="46" t="s">
        <v>34</v>
      </c>
      <c r="J197" s="211" t="s">
        <v>35</v>
      </c>
      <c r="K197" s="223"/>
      <c r="L197" s="212"/>
      <c r="M197" s="224" t="s">
        <v>33</v>
      </c>
      <c r="N197" s="225"/>
      <c r="O197" s="47" t="s">
        <v>34</v>
      </c>
      <c r="P197" s="224" t="s">
        <v>35</v>
      </c>
      <c r="Q197" s="226"/>
      <c r="R197" s="226"/>
      <c r="S197" s="226"/>
      <c r="T197" s="227"/>
      <c r="U197" s="159"/>
      <c r="V197" s="232" t="s">
        <v>36</v>
      </c>
      <c r="W197" s="233"/>
      <c r="X197" s="234"/>
    </row>
    <row r="198" spans="2:24" ht="28.15" customHeight="1" thickBot="1">
      <c r="B198" s="265"/>
      <c r="C198" s="208"/>
      <c r="D198" s="210"/>
      <c r="E198" s="210"/>
      <c r="F198" s="210"/>
      <c r="G198" s="48" t="s">
        <v>37</v>
      </c>
      <c r="H198" s="48" t="s">
        <v>38</v>
      </c>
      <c r="I198" s="49" t="s">
        <v>39</v>
      </c>
      <c r="J198" s="48" t="s">
        <v>40</v>
      </c>
      <c r="K198" s="48" t="s">
        <v>41</v>
      </c>
      <c r="L198" s="48" t="s">
        <v>42</v>
      </c>
      <c r="M198" s="50" t="s">
        <v>37</v>
      </c>
      <c r="N198" s="50" t="s">
        <v>38</v>
      </c>
      <c r="O198" s="50" t="s">
        <v>39</v>
      </c>
      <c r="P198" s="50" t="s">
        <v>40</v>
      </c>
      <c r="Q198" s="50" t="s">
        <v>41</v>
      </c>
      <c r="R198" s="50" t="s">
        <v>42</v>
      </c>
      <c r="S198" s="50" t="s">
        <v>12</v>
      </c>
      <c r="T198" s="51" t="s">
        <v>43</v>
      </c>
      <c r="U198" s="159"/>
      <c r="V198" s="175" t="s">
        <v>44</v>
      </c>
      <c r="W198" s="52" t="s">
        <v>45</v>
      </c>
      <c r="X198" s="176" t="s">
        <v>4</v>
      </c>
    </row>
    <row r="199" spans="2:24" s="60" customFormat="1">
      <c r="B199" s="265"/>
      <c r="C199" s="53">
        <v>1</v>
      </c>
      <c r="D199" s="118">
        <v>46035</v>
      </c>
      <c r="E199" s="54">
        <v>0.8666666666666667</v>
      </c>
      <c r="F199" s="55">
        <v>997236</v>
      </c>
      <c r="G199" s="55" t="s">
        <v>158</v>
      </c>
      <c r="H199" s="55" t="s">
        <v>159</v>
      </c>
      <c r="I199" s="55">
        <v>3266408</v>
      </c>
      <c r="J199" s="56">
        <v>44560</v>
      </c>
      <c r="K199" s="56">
        <v>16610</v>
      </c>
      <c r="L199" s="56">
        <f t="shared" ref="L199:L206" si="125">IF(K199=0,"",J199-K199)</f>
        <v>27950</v>
      </c>
      <c r="M199" s="55" t="str">
        <f t="shared" ref="M199:M206" si="126">IF(G199=0,"",+G199)</f>
        <v>VKFL76</v>
      </c>
      <c r="N199" s="55" t="str">
        <f t="shared" ref="N199:N206" si="127">IF(H199=0,"",+H199)</f>
        <v>PWVD80</v>
      </c>
      <c r="O199" s="55">
        <f t="shared" ref="O199:O206" si="128">IF(I199=0,"",+I199)</f>
        <v>3266408</v>
      </c>
      <c r="P199" s="56">
        <v>44590</v>
      </c>
      <c r="Q199" s="56">
        <v>16680</v>
      </c>
      <c r="R199" s="56">
        <f t="shared" ref="R199:R206" si="129">IF(Q199=0,"",P199-Q199)</f>
        <v>27910</v>
      </c>
      <c r="S199" s="57">
        <v>8.9700000000000006</v>
      </c>
      <c r="T199" s="58">
        <f>ROUND(IF(S199=0,"",(R199-(R199*S199)/100)),0)</f>
        <v>25406</v>
      </c>
      <c r="U199" s="163"/>
      <c r="V199" s="177">
        <f t="shared" ref="V199:V206" si="130">0-S199</f>
        <v>-8.9700000000000006</v>
      </c>
      <c r="W199" s="59">
        <f t="shared" ref="W199:W206" si="131">IF(R199=0,"",(R199-L199))</f>
        <v>-40</v>
      </c>
      <c r="X199" s="178">
        <f t="shared" ref="X199:X206" si="132">+W199/L199</f>
        <v>-1.4311270125223613E-3</v>
      </c>
    </row>
    <row r="200" spans="2:24" s="60" customFormat="1">
      <c r="B200" s="265"/>
      <c r="C200" s="61">
        <v>2</v>
      </c>
      <c r="D200" s="62">
        <v>46035</v>
      </c>
      <c r="E200" s="63">
        <v>0.86736111111111114</v>
      </c>
      <c r="F200" s="64">
        <v>997239</v>
      </c>
      <c r="G200" s="64" t="s">
        <v>138</v>
      </c>
      <c r="H200" s="64" t="s">
        <v>139</v>
      </c>
      <c r="I200" s="64">
        <v>3266411</v>
      </c>
      <c r="J200" s="65">
        <v>44600</v>
      </c>
      <c r="K200" s="65">
        <v>16650</v>
      </c>
      <c r="L200" s="65">
        <f t="shared" si="125"/>
        <v>27950</v>
      </c>
      <c r="M200" s="64" t="str">
        <f t="shared" si="126"/>
        <v>SKZG37</v>
      </c>
      <c r="N200" s="64" t="str">
        <f t="shared" si="127"/>
        <v>JJ5149</v>
      </c>
      <c r="O200" s="64">
        <f t="shared" si="128"/>
        <v>3266411</v>
      </c>
      <c r="P200" s="65">
        <v>44640</v>
      </c>
      <c r="Q200" s="65">
        <v>16670</v>
      </c>
      <c r="R200" s="65">
        <f t="shared" si="129"/>
        <v>27970</v>
      </c>
      <c r="S200" s="66">
        <v>8.9700000000000006</v>
      </c>
      <c r="T200" s="67">
        <f>ROUND(IF(S200=0,"",(R200-(R200*S200)/100)),0)</f>
        <v>25461</v>
      </c>
      <c r="U200" s="163"/>
      <c r="V200" s="177">
        <f t="shared" si="130"/>
        <v>-8.9700000000000006</v>
      </c>
      <c r="W200" s="59">
        <f t="shared" si="131"/>
        <v>20</v>
      </c>
      <c r="X200" s="178">
        <f t="shared" si="132"/>
        <v>7.1556350626118066E-4</v>
      </c>
    </row>
    <row r="201" spans="2:24" s="60" customFormat="1">
      <c r="B201" s="265"/>
      <c r="C201" s="61">
        <v>3</v>
      </c>
      <c r="D201" s="62">
        <v>46035</v>
      </c>
      <c r="E201" s="63">
        <v>0.86875000000000002</v>
      </c>
      <c r="F201" s="64">
        <v>997240</v>
      </c>
      <c r="G201" s="64" t="s">
        <v>144</v>
      </c>
      <c r="H201" s="64" t="s">
        <v>145</v>
      </c>
      <c r="I201" s="64">
        <v>3266412</v>
      </c>
      <c r="J201" s="65">
        <v>44730</v>
      </c>
      <c r="K201" s="65">
        <v>16310</v>
      </c>
      <c r="L201" s="65">
        <f t="shared" si="125"/>
        <v>28420</v>
      </c>
      <c r="M201" s="64" t="str">
        <f t="shared" si="126"/>
        <v>PFSG22</v>
      </c>
      <c r="N201" s="64" t="str">
        <f t="shared" si="127"/>
        <v>JN9111</v>
      </c>
      <c r="O201" s="64">
        <f t="shared" si="128"/>
        <v>3266412</v>
      </c>
      <c r="P201" s="65">
        <v>44800</v>
      </c>
      <c r="Q201" s="65">
        <v>16380</v>
      </c>
      <c r="R201" s="65">
        <f t="shared" si="129"/>
        <v>28420</v>
      </c>
      <c r="S201" s="66">
        <v>8.9700000000000006</v>
      </c>
      <c r="T201" s="67">
        <f t="shared" ref="T201:T207" si="133">ROUND(IF(S201=0,"",(R201-(R201*S201)/100)),0)</f>
        <v>25871</v>
      </c>
      <c r="U201" s="163"/>
      <c r="V201" s="177">
        <f t="shared" si="130"/>
        <v>-8.9700000000000006</v>
      </c>
      <c r="W201" s="59">
        <f t="shared" si="131"/>
        <v>0</v>
      </c>
      <c r="X201" s="178">
        <f t="shared" si="132"/>
        <v>0</v>
      </c>
    </row>
    <row r="202" spans="2:24" s="60" customFormat="1">
      <c r="B202" s="265"/>
      <c r="C202" s="61">
        <v>4</v>
      </c>
      <c r="D202" s="62">
        <v>46035</v>
      </c>
      <c r="E202" s="63">
        <v>0.86805555555555547</v>
      </c>
      <c r="F202" s="64">
        <v>997238</v>
      </c>
      <c r="G202" s="64" t="s">
        <v>105</v>
      </c>
      <c r="H202" s="64" t="s">
        <v>106</v>
      </c>
      <c r="I202" s="64">
        <v>3266410</v>
      </c>
      <c r="J202" s="65">
        <v>44540</v>
      </c>
      <c r="K202" s="65">
        <v>16120</v>
      </c>
      <c r="L202" s="65">
        <f t="shared" si="125"/>
        <v>28420</v>
      </c>
      <c r="M202" s="64" t="str">
        <f t="shared" si="126"/>
        <v>LPKD54</v>
      </c>
      <c r="N202" s="64" t="str">
        <f t="shared" si="127"/>
        <v>GRGH84</v>
      </c>
      <c r="O202" s="64">
        <f t="shared" si="128"/>
        <v>3266410</v>
      </c>
      <c r="P202" s="65">
        <v>44580</v>
      </c>
      <c r="Q202" s="65">
        <v>16140</v>
      </c>
      <c r="R202" s="65">
        <f t="shared" si="129"/>
        <v>28440</v>
      </c>
      <c r="S202" s="66">
        <v>8.9700000000000006</v>
      </c>
      <c r="T202" s="67">
        <f t="shared" si="133"/>
        <v>25889</v>
      </c>
      <c r="U202" s="163"/>
      <c r="V202" s="177">
        <f t="shared" ref="V202:V203" si="134">0-S202</f>
        <v>-8.9700000000000006</v>
      </c>
      <c r="W202" s="59">
        <f t="shared" ref="W202:W203" si="135">IF(R202=0,"",(R202-L202))</f>
        <v>20</v>
      </c>
      <c r="X202" s="178">
        <f t="shared" ref="X202:X203" si="136">+W202/L202</f>
        <v>7.0372976776917663E-4</v>
      </c>
    </row>
    <row r="203" spans="2:24" s="60" customFormat="1">
      <c r="B203" s="265"/>
      <c r="C203" s="61">
        <v>5</v>
      </c>
      <c r="D203" s="62">
        <v>46035</v>
      </c>
      <c r="E203" s="63">
        <v>0.8979166666666667</v>
      </c>
      <c r="F203" s="64">
        <v>997241</v>
      </c>
      <c r="G203" s="64" t="s">
        <v>109</v>
      </c>
      <c r="H203" s="64" t="s">
        <v>110</v>
      </c>
      <c r="I203" s="64">
        <v>3266413</v>
      </c>
      <c r="J203" s="65">
        <v>44830</v>
      </c>
      <c r="K203" s="65">
        <v>16530</v>
      </c>
      <c r="L203" s="65">
        <f t="shared" si="125"/>
        <v>28300</v>
      </c>
      <c r="M203" s="64" t="str">
        <f t="shared" si="126"/>
        <v>TKXJ26</v>
      </c>
      <c r="N203" s="64" t="str">
        <f t="shared" si="127"/>
        <v>PXCV75</v>
      </c>
      <c r="O203" s="64">
        <f t="shared" si="128"/>
        <v>3266413</v>
      </c>
      <c r="P203" s="65">
        <v>44880</v>
      </c>
      <c r="Q203" s="65">
        <v>16550</v>
      </c>
      <c r="R203" s="65">
        <f t="shared" si="129"/>
        <v>28330</v>
      </c>
      <c r="S203" s="66">
        <v>8.9700000000000006</v>
      </c>
      <c r="T203" s="67">
        <f t="shared" si="133"/>
        <v>25789</v>
      </c>
      <c r="U203" s="163"/>
      <c r="V203" s="177">
        <f t="shared" si="134"/>
        <v>-8.9700000000000006</v>
      </c>
      <c r="W203" s="59">
        <f t="shared" si="135"/>
        <v>30</v>
      </c>
      <c r="X203" s="178">
        <f t="shared" si="136"/>
        <v>1.0600706713780918E-3</v>
      </c>
    </row>
    <row r="204" spans="2:24" s="60" customFormat="1">
      <c r="B204" s="265"/>
      <c r="C204" s="61">
        <v>6</v>
      </c>
      <c r="D204" s="62">
        <v>46036</v>
      </c>
      <c r="E204" s="63">
        <v>0.54861111111111105</v>
      </c>
      <c r="F204" s="64">
        <v>997242</v>
      </c>
      <c r="G204" s="64" t="s">
        <v>129</v>
      </c>
      <c r="H204" s="64" t="s">
        <v>130</v>
      </c>
      <c r="I204" s="64">
        <v>3266414</v>
      </c>
      <c r="J204" s="65">
        <v>44860</v>
      </c>
      <c r="K204" s="65">
        <v>17040</v>
      </c>
      <c r="L204" s="65">
        <f t="shared" si="125"/>
        <v>27820</v>
      </c>
      <c r="M204" s="64" t="str">
        <f t="shared" si="126"/>
        <v>RRSP41</v>
      </c>
      <c r="N204" s="64" t="str">
        <f t="shared" si="127"/>
        <v>HXFT69</v>
      </c>
      <c r="O204" s="64">
        <f t="shared" si="128"/>
        <v>3266414</v>
      </c>
      <c r="P204" s="65">
        <v>44810</v>
      </c>
      <c r="Q204" s="65">
        <v>17050</v>
      </c>
      <c r="R204" s="65">
        <f t="shared" si="129"/>
        <v>27760</v>
      </c>
      <c r="S204" s="66">
        <v>8.9700000000000006</v>
      </c>
      <c r="T204" s="67">
        <f t="shared" si="133"/>
        <v>25270</v>
      </c>
      <c r="U204" s="163"/>
      <c r="V204" s="177">
        <f t="shared" si="130"/>
        <v>-8.9700000000000006</v>
      </c>
      <c r="W204" s="59">
        <f t="shared" si="131"/>
        <v>-60</v>
      </c>
      <c r="X204" s="178">
        <f t="shared" si="132"/>
        <v>-2.1567217828900071E-3</v>
      </c>
    </row>
    <row r="205" spans="2:24" s="60" customFormat="1">
      <c r="B205" s="265"/>
      <c r="C205" s="61">
        <v>7</v>
      </c>
      <c r="D205" s="62">
        <v>46036</v>
      </c>
      <c r="E205" s="63">
        <v>0.55208333333333337</v>
      </c>
      <c r="F205" s="64">
        <v>997243</v>
      </c>
      <c r="G205" s="64" t="s">
        <v>140</v>
      </c>
      <c r="H205" s="64" t="s">
        <v>141</v>
      </c>
      <c r="I205" s="64">
        <v>3266415</v>
      </c>
      <c r="J205" s="65">
        <v>44670</v>
      </c>
      <c r="K205" s="65">
        <v>16030</v>
      </c>
      <c r="L205" s="65">
        <f t="shared" si="125"/>
        <v>28640</v>
      </c>
      <c r="M205" s="64" t="str">
        <f t="shared" si="126"/>
        <v>PRJX46</v>
      </c>
      <c r="N205" s="64" t="str">
        <f t="shared" si="127"/>
        <v>GRCP40</v>
      </c>
      <c r="O205" s="64">
        <f t="shared" si="128"/>
        <v>3266415</v>
      </c>
      <c r="P205" s="65">
        <v>44680</v>
      </c>
      <c r="Q205" s="65">
        <v>16040</v>
      </c>
      <c r="R205" s="65">
        <f t="shared" si="129"/>
        <v>28640</v>
      </c>
      <c r="S205" s="66">
        <v>8.9700000000000006</v>
      </c>
      <c r="T205" s="67">
        <f t="shared" si="133"/>
        <v>26071</v>
      </c>
      <c r="U205" s="163"/>
      <c r="V205" s="177">
        <f t="shared" si="130"/>
        <v>-8.9700000000000006</v>
      </c>
      <c r="W205" s="59">
        <f t="shared" si="131"/>
        <v>0</v>
      </c>
      <c r="X205" s="178">
        <f t="shared" si="132"/>
        <v>0</v>
      </c>
    </row>
    <row r="206" spans="2:24" s="60" customFormat="1">
      <c r="B206" s="265"/>
      <c r="C206" s="61">
        <v>8</v>
      </c>
      <c r="D206" s="62">
        <v>46036</v>
      </c>
      <c r="E206" s="63">
        <v>0.5625</v>
      </c>
      <c r="F206" s="64">
        <v>997244</v>
      </c>
      <c r="G206" s="64" t="s">
        <v>150</v>
      </c>
      <c r="H206" s="64" t="s">
        <v>151</v>
      </c>
      <c r="I206" s="64">
        <v>3266416</v>
      </c>
      <c r="J206" s="65">
        <v>44730</v>
      </c>
      <c r="K206" s="65">
        <v>16480</v>
      </c>
      <c r="L206" s="65">
        <f t="shared" si="125"/>
        <v>28250</v>
      </c>
      <c r="M206" s="64" t="str">
        <f t="shared" si="126"/>
        <v>PKFW26</v>
      </c>
      <c r="N206" s="64" t="str">
        <f t="shared" si="127"/>
        <v>JN1740</v>
      </c>
      <c r="O206" s="64">
        <f t="shared" si="128"/>
        <v>3266416</v>
      </c>
      <c r="P206" s="65">
        <v>44780</v>
      </c>
      <c r="Q206" s="65">
        <v>16500</v>
      </c>
      <c r="R206" s="65">
        <f t="shared" si="129"/>
        <v>28280</v>
      </c>
      <c r="S206" s="66">
        <v>8.9700000000000006</v>
      </c>
      <c r="T206" s="67">
        <f t="shared" si="133"/>
        <v>25743</v>
      </c>
      <c r="U206" s="163"/>
      <c r="V206" s="177">
        <f t="shared" si="130"/>
        <v>-8.9700000000000006</v>
      </c>
      <c r="W206" s="59">
        <f t="shared" si="131"/>
        <v>30</v>
      </c>
      <c r="X206" s="178">
        <f t="shared" si="132"/>
        <v>1.0619469026548673E-3</v>
      </c>
    </row>
    <row r="207" spans="2:24" s="60" customFormat="1" ht="15.75" thickBot="1">
      <c r="B207" s="266"/>
      <c r="C207" s="119">
        <v>9</v>
      </c>
      <c r="D207" s="120">
        <v>46036</v>
      </c>
      <c r="E207" s="68">
        <v>0.59583333333333333</v>
      </c>
      <c r="F207" s="69">
        <v>997245</v>
      </c>
      <c r="G207" s="69" t="s">
        <v>148</v>
      </c>
      <c r="H207" s="69" t="s">
        <v>149</v>
      </c>
      <c r="I207" s="69">
        <v>3266417</v>
      </c>
      <c r="J207" s="70">
        <v>44730</v>
      </c>
      <c r="K207" s="70">
        <v>16960</v>
      </c>
      <c r="L207" s="70">
        <f>IF(K207=0,"",J207-K207)</f>
        <v>27770</v>
      </c>
      <c r="M207" s="69" t="str">
        <f>IF(G207=0,"",+G207)</f>
        <v>RYGY19</v>
      </c>
      <c r="N207" s="69" t="str">
        <f>IF(H207=0,"",+H207)</f>
        <v>JG7849</v>
      </c>
      <c r="O207" s="69">
        <f>IF(I207=0,"",+I207)</f>
        <v>3266417</v>
      </c>
      <c r="P207" s="70">
        <v>44770</v>
      </c>
      <c r="Q207" s="70">
        <v>16970</v>
      </c>
      <c r="R207" s="70">
        <f>IF(Q207=0,"",P207-Q207)</f>
        <v>27800</v>
      </c>
      <c r="S207" s="71">
        <v>8.9700000000000006</v>
      </c>
      <c r="T207" s="72">
        <f t="shared" si="133"/>
        <v>25306</v>
      </c>
      <c r="U207" s="163"/>
      <c r="V207" s="179">
        <f>0-S207</f>
        <v>-8.9700000000000006</v>
      </c>
      <c r="W207" s="180">
        <f>IF(R207=0,"",(R207-L207))</f>
        <v>30</v>
      </c>
      <c r="X207" s="181">
        <f>+W207/L207</f>
        <v>1.0803024846957148E-3</v>
      </c>
    </row>
    <row r="208" spans="2:24">
      <c r="B208" s="1"/>
      <c r="C208" s="1"/>
      <c r="D208" s="1"/>
      <c r="E208" s="2"/>
      <c r="F208" s="3"/>
      <c r="G208" s="4"/>
      <c r="H208" s="4"/>
      <c r="I208" s="5"/>
      <c r="J208" s="73"/>
      <c r="K208" s="73"/>
      <c r="L208" s="73"/>
      <c r="M208" s="4"/>
      <c r="N208" s="4"/>
      <c r="O208" s="4"/>
      <c r="P208" s="73"/>
      <c r="Q208" s="73"/>
      <c r="R208" s="203"/>
      <c r="S208" s="4"/>
      <c r="T208" s="4"/>
      <c r="U208" s="157"/>
      <c r="V208" s="74"/>
      <c r="W208" s="4"/>
      <c r="X208" s="4"/>
    </row>
    <row r="209" spans="2:24">
      <c r="B209" s="1"/>
      <c r="C209" s="75">
        <f>COUNT(C199:C207)</f>
        <v>9</v>
      </c>
      <c r="D209" s="76"/>
      <c r="E209" s="77"/>
      <c r="F209" s="213" t="s">
        <v>46</v>
      </c>
      <c r="G209" s="235"/>
      <c r="H209" s="235"/>
      <c r="I209" s="236"/>
      <c r="J209" s="78">
        <f>SUM(J199:J207)</f>
        <v>402250</v>
      </c>
      <c r="K209" s="78">
        <f>SUM(K199:K207)</f>
        <v>148730</v>
      </c>
      <c r="L209" s="78">
        <f>SUM(L199:L207)</f>
        <v>253520</v>
      </c>
      <c r="M209" s="79"/>
      <c r="N209" s="79"/>
      <c r="O209" s="79"/>
      <c r="P209" s="78">
        <f>SUM(P199:P207)</f>
        <v>402530</v>
      </c>
      <c r="Q209" s="78">
        <f>SUM(Q199:Q207)</f>
        <v>148980</v>
      </c>
      <c r="R209" s="204">
        <f>SUM(R199:R207)</f>
        <v>253550</v>
      </c>
      <c r="S209" s="128">
        <f>ROUND((((R209-T209)/R209)*100),2)</f>
        <v>8.9700000000000006</v>
      </c>
      <c r="T209" s="127">
        <f>SUM(T199:T207)</f>
        <v>230806</v>
      </c>
      <c r="U209" s="167"/>
      <c r="V209" s="82"/>
      <c r="W209" s="83">
        <f>SUM(W199:W207)</f>
        <v>30</v>
      </c>
      <c r="X209" s="83">
        <f>SUM(X199:X207)</f>
        <v>1.0337645373466628E-3</v>
      </c>
    </row>
    <row r="210" spans="2:24">
      <c r="C210" s="75">
        <f>SUM(C209)+C193</f>
        <v>90</v>
      </c>
      <c r="D210" s="76"/>
      <c r="E210" s="77"/>
      <c r="F210" s="213" t="s">
        <v>47</v>
      </c>
      <c r="G210" s="214"/>
      <c r="H210" s="214"/>
      <c r="I210" s="215"/>
      <c r="J210" s="78">
        <f>SUM(J199:J207)+J193</f>
        <v>3574400</v>
      </c>
      <c r="K210" s="78">
        <f>SUM(K199:K207)+K193</f>
        <v>1332550</v>
      </c>
      <c r="L210" s="78">
        <f>SUM(L199:L207)+L193</f>
        <v>2522200</v>
      </c>
      <c r="M210" s="79"/>
      <c r="N210" s="79"/>
      <c r="O210" s="79"/>
      <c r="P210" s="78">
        <f>SUM(P199:P207)+P193</f>
        <v>4023970</v>
      </c>
      <c r="Q210" s="78">
        <f>SUM(Q199:Q207)+Q193</f>
        <v>1502240</v>
      </c>
      <c r="R210" s="204">
        <f>SUM(R199:R207)+R193</f>
        <v>2521730</v>
      </c>
      <c r="S210" s="128"/>
      <c r="T210" s="127">
        <f>SUM(T199:T207)+T193</f>
        <v>2317538</v>
      </c>
      <c r="U210" s="164"/>
      <c r="V210" s="82"/>
      <c r="W210" s="85">
        <f>+W209+W193</f>
        <v>-510</v>
      </c>
      <c r="X210" s="83"/>
    </row>
    <row r="212" spans="2:24" ht="15.75" thickBot="1"/>
    <row r="213" spans="2:24" ht="15.75" thickBot="1">
      <c r="B213" s="1"/>
      <c r="C213" s="1"/>
      <c r="D213" s="1" t="s">
        <v>26</v>
      </c>
      <c r="E213" s="2">
        <v>11</v>
      </c>
      <c r="F213" s="45"/>
      <c r="G213" s="237" t="s">
        <v>27</v>
      </c>
      <c r="H213" s="238"/>
      <c r="I213" s="238"/>
      <c r="J213" s="238"/>
      <c r="K213" s="238"/>
      <c r="L213" s="238"/>
      <c r="M213" s="219" t="s">
        <v>28</v>
      </c>
      <c r="N213" s="239"/>
      <c r="O213" s="239"/>
      <c r="P213" s="239"/>
      <c r="Q213" s="239"/>
      <c r="R213" s="239"/>
      <c r="S213" s="239"/>
      <c r="T213" s="240"/>
      <c r="U213" s="162"/>
      <c r="V213" s="2"/>
      <c r="W213" s="231"/>
      <c r="X213" s="241"/>
    </row>
    <row r="214" spans="2:24" ht="26.25" customHeight="1">
      <c r="B214" s="264" t="s">
        <v>86</v>
      </c>
      <c r="C214" s="207" t="s">
        <v>29</v>
      </c>
      <c r="D214" s="209" t="s">
        <v>30</v>
      </c>
      <c r="E214" s="209" t="s">
        <v>31</v>
      </c>
      <c r="F214" s="209" t="s">
        <v>32</v>
      </c>
      <c r="G214" s="211" t="s">
        <v>33</v>
      </c>
      <c r="H214" s="212"/>
      <c r="I214" s="46" t="s">
        <v>34</v>
      </c>
      <c r="J214" s="211" t="s">
        <v>35</v>
      </c>
      <c r="K214" s="223"/>
      <c r="L214" s="212"/>
      <c r="M214" s="224" t="s">
        <v>33</v>
      </c>
      <c r="N214" s="225"/>
      <c r="O214" s="47" t="s">
        <v>34</v>
      </c>
      <c r="P214" s="224" t="s">
        <v>35</v>
      </c>
      <c r="Q214" s="226"/>
      <c r="R214" s="226"/>
      <c r="S214" s="226"/>
      <c r="T214" s="227"/>
      <c r="U214" s="159"/>
      <c r="V214" s="232" t="s">
        <v>36</v>
      </c>
      <c r="W214" s="233"/>
      <c r="X214" s="234"/>
    </row>
    <row r="215" spans="2:24" ht="28.15" customHeight="1" thickBot="1">
      <c r="B215" s="265"/>
      <c r="C215" s="208"/>
      <c r="D215" s="210"/>
      <c r="E215" s="210"/>
      <c r="F215" s="210"/>
      <c r="G215" s="48" t="s">
        <v>37</v>
      </c>
      <c r="H215" s="48" t="s">
        <v>38</v>
      </c>
      <c r="I215" s="49" t="s">
        <v>39</v>
      </c>
      <c r="J215" s="48" t="s">
        <v>40</v>
      </c>
      <c r="K215" s="48" t="s">
        <v>41</v>
      </c>
      <c r="L215" s="48" t="s">
        <v>42</v>
      </c>
      <c r="M215" s="50" t="s">
        <v>37</v>
      </c>
      <c r="N215" s="50" t="s">
        <v>38</v>
      </c>
      <c r="O215" s="50" t="s">
        <v>39</v>
      </c>
      <c r="P215" s="50" t="s">
        <v>40</v>
      </c>
      <c r="Q215" s="50" t="s">
        <v>41</v>
      </c>
      <c r="R215" s="50" t="s">
        <v>42</v>
      </c>
      <c r="S215" s="50" t="s">
        <v>12</v>
      </c>
      <c r="T215" s="51" t="s">
        <v>43</v>
      </c>
      <c r="U215" s="159"/>
      <c r="V215" s="175" t="s">
        <v>44</v>
      </c>
      <c r="W215" s="52" t="s">
        <v>45</v>
      </c>
      <c r="X215" s="176" t="s">
        <v>4</v>
      </c>
    </row>
    <row r="216" spans="2:24" s="60" customFormat="1">
      <c r="B216" s="265"/>
      <c r="C216" s="53">
        <v>1</v>
      </c>
      <c r="D216" s="118">
        <v>46036</v>
      </c>
      <c r="E216" s="54">
        <v>0.59652777777777777</v>
      </c>
      <c r="F216" s="55">
        <v>997247</v>
      </c>
      <c r="G216" s="55" t="s">
        <v>136</v>
      </c>
      <c r="H216" s="55" t="s">
        <v>137</v>
      </c>
      <c r="I216" s="55">
        <v>3266419</v>
      </c>
      <c r="J216" s="56">
        <v>44540</v>
      </c>
      <c r="K216" s="56">
        <v>17240</v>
      </c>
      <c r="L216" s="56">
        <f t="shared" ref="L216:L223" si="137">IF(K216=0,"",J216-K216)</f>
        <v>27300</v>
      </c>
      <c r="M216" s="55" t="str">
        <f t="shared" ref="M216:M223" si="138">IF(G216=0,"",+G216)</f>
        <v>RWSC94</v>
      </c>
      <c r="N216" s="55" t="str">
        <f t="shared" ref="N216:N223" si="139">IF(H216=0,"",+H216)</f>
        <v>KYPP44</v>
      </c>
      <c r="O216" s="55">
        <f t="shared" ref="O216:O223" si="140">IF(I216=0,"",+I216)</f>
        <v>3266419</v>
      </c>
      <c r="P216" s="56">
        <v>44570</v>
      </c>
      <c r="Q216" s="56">
        <v>17290</v>
      </c>
      <c r="R216" s="56">
        <f t="shared" ref="R216:R223" si="141">IF(Q216=0,"",P216-Q216)</f>
        <v>27280</v>
      </c>
      <c r="S216" s="57">
        <v>9.2200000000000006</v>
      </c>
      <c r="T216" s="58">
        <f>ROUND(IF(S216=0,"",(R216-(R216*S216)/100)),0)</f>
        <v>24765</v>
      </c>
      <c r="U216" s="163"/>
      <c r="V216" s="177">
        <f t="shared" ref="V216:V223" si="142">0-S216</f>
        <v>-9.2200000000000006</v>
      </c>
      <c r="W216" s="59">
        <f t="shared" ref="W216:W223" si="143">IF(R216=0,"",(R216-L216))</f>
        <v>-20</v>
      </c>
      <c r="X216" s="178">
        <f t="shared" ref="X216:X223" si="144">+W216/L216</f>
        <v>-7.326007326007326E-4</v>
      </c>
    </row>
    <row r="217" spans="2:24" s="60" customFormat="1">
      <c r="B217" s="265"/>
      <c r="C217" s="61">
        <v>2</v>
      </c>
      <c r="D217" s="62">
        <v>46036</v>
      </c>
      <c r="E217" s="63">
        <v>0.66805555555555562</v>
      </c>
      <c r="F217" s="64">
        <v>997246</v>
      </c>
      <c r="G217" s="64" t="s">
        <v>152</v>
      </c>
      <c r="H217" s="64" t="s">
        <v>153</v>
      </c>
      <c r="I217" s="64">
        <v>3266418</v>
      </c>
      <c r="J217" s="65">
        <v>44670</v>
      </c>
      <c r="K217" s="65">
        <v>16700</v>
      </c>
      <c r="L217" s="65">
        <f t="shared" si="137"/>
        <v>27970</v>
      </c>
      <c r="M217" s="64" t="str">
        <f t="shared" si="138"/>
        <v>LZPX85</v>
      </c>
      <c r="N217" s="64" t="str">
        <f t="shared" si="139"/>
        <v>PXCV47</v>
      </c>
      <c r="O217" s="64">
        <f t="shared" si="140"/>
        <v>3266418</v>
      </c>
      <c r="P217" s="65">
        <v>44710</v>
      </c>
      <c r="Q217" s="65">
        <v>16720</v>
      </c>
      <c r="R217" s="65">
        <f t="shared" si="141"/>
        <v>27990</v>
      </c>
      <c r="S217" s="66">
        <v>9.2200000000000006</v>
      </c>
      <c r="T217" s="67">
        <f>ROUND(IF(S217=0,"",(R217-(R217*S217)/100)),0)</f>
        <v>25409</v>
      </c>
      <c r="U217" s="163"/>
      <c r="V217" s="177">
        <f t="shared" si="142"/>
        <v>-9.2200000000000006</v>
      </c>
      <c r="W217" s="59">
        <f t="shared" si="143"/>
        <v>20</v>
      </c>
      <c r="X217" s="178">
        <f t="shared" si="144"/>
        <v>7.1505184125849122E-4</v>
      </c>
    </row>
    <row r="218" spans="2:24" s="60" customFormat="1">
      <c r="B218" s="265"/>
      <c r="C218" s="61">
        <v>3</v>
      </c>
      <c r="D218" s="62">
        <v>46036</v>
      </c>
      <c r="E218" s="63">
        <v>0.6694444444444444</v>
      </c>
      <c r="F218" s="64">
        <v>997248</v>
      </c>
      <c r="G218" s="64" t="s">
        <v>111</v>
      </c>
      <c r="H218" s="64" t="s">
        <v>112</v>
      </c>
      <c r="I218" s="64">
        <v>3266420</v>
      </c>
      <c r="J218" s="65">
        <v>44750</v>
      </c>
      <c r="K218" s="65">
        <v>16140</v>
      </c>
      <c r="L218" s="65">
        <f t="shared" si="137"/>
        <v>28610</v>
      </c>
      <c r="M218" s="64" t="str">
        <f t="shared" si="138"/>
        <v>SVBK17</v>
      </c>
      <c r="N218" s="64" t="str">
        <f t="shared" si="139"/>
        <v>JP2808</v>
      </c>
      <c r="O218" s="64">
        <f t="shared" si="140"/>
        <v>3266420</v>
      </c>
      <c r="P218" s="65">
        <v>45120</v>
      </c>
      <c r="Q218" s="65">
        <v>16490</v>
      </c>
      <c r="R218" s="65">
        <f t="shared" si="141"/>
        <v>28630</v>
      </c>
      <c r="S218" s="66">
        <v>9.2200000000000006</v>
      </c>
      <c r="T218" s="67">
        <f t="shared" ref="T218:T224" si="145">ROUND(IF(S218=0,"",(R218-(R218*S218)/100)),0)</f>
        <v>25990</v>
      </c>
      <c r="U218" s="163"/>
      <c r="V218" s="177">
        <f t="shared" ref="V218:V220" si="146">0-S218</f>
        <v>-9.2200000000000006</v>
      </c>
      <c r="W218" s="59">
        <f t="shared" ref="W218:W220" si="147">IF(R218=0,"",(R218-L218))</f>
        <v>20</v>
      </c>
      <c r="X218" s="178">
        <f t="shared" ref="X218:X220" si="148">+W218/L218</f>
        <v>6.9905627403005937E-4</v>
      </c>
    </row>
    <row r="219" spans="2:24" s="60" customFormat="1">
      <c r="B219" s="265"/>
      <c r="C219" s="61">
        <v>4</v>
      </c>
      <c r="D219" s="62">
        <v>46036</v>
      </c>
      <c r="E219" s="63">
        <v>0.69027777777777777</v>
      </c>
      <c r="F219" s="64">
        <v>997250</v>
      </c>
      <c r="G219" s="64" t="s">
        <v>154</v>
      </c>
      <c r="H219" s="64" t="s">
        <v>155</v>
      </c>
      <c r="I219" s="64">
        <v>3266422</v>
      </c>
      <c r="J219" s="65">
        <v>44350</v>
      </c>
      <c r="K219" s="65">
        <v>17040</v>
      </c>
      <c r="L219" s="65">
        <f t="shared" si="137"/>
        <v>27310</v>
      </c>
      <c r="M219" s="64" t="str">
        <f t="shared" si="138"/>
        <v>RYCV59</v>
      </c>
      <c r="N219" s="64" t="str">
        <f t="shared" si="139"/>
        <v>PWVF65</v>
      </c>
      <c r="O219" s="64">
        <f t="shared" si="140"/>
        <v>3266422</v>
      </c>
      <c r="P219" s="65">
        <v>44360</v>
      </c>
      <c r="Q219" s="65">
        <v>17080</v>
      </c>
      <c r="R219" s="65">
        <f t="shared" si="141"/>
        <v>27280</v>
      </c>
      <c r="S219" s="66">
        <v>9.2200000000000006</v>
      </c>
      <c r="T219" s="67">
        <f t="shared" si="145"/>
        <v>24765</v>
      </c>
      <c r="U219" s="163"/>
      <c r="V219" s="177">
        <f t="shared" si="146"/>
        <v>-9.2200000000000006</v>
      </c>
      <c r="W219" s="59">
        <f t="shared" si="147"/>
        <v>-30</v>
      </c>
      <c r="X219" s="178">
        <f t="shared" si="148"/>
        <v>-1.0984987184181618E-3</v>
      </c>
    </row>
    <row r="220" spans="2:24" s="60" customFormat="1">
      <c r="B220" s="265"/>
      <c r="C220" s="61">
        <v>5</v>
      </c>
      <c r="D220" s="62">
        <v>46036</v>
      </c>
      <c r="E220" s="63">
        <v>0.69097222222222221</v>
      </c>
      <c r="F220" s="64">
        <v>997249</v>
      </c>
      <c r="G220" s="64" t="s">
        <v>113</v>
      </c>
      <c r="H220" s="64" t="s">
        <v>114</v>
      </c>
      <c r="I220" s="64">
        <v>3266421</v>
      </c>
      <c r="J220" s="65">
        <v>44770</v>
      </c>
      <c r="K220" s="65">
        <v>15980</v>
      </c>
      <c r="L220" s="65">
        <f t="shared" si="137"/>
        <v>28790</v>
      </c>
      <c r="M220" s="64" t="str">
        <f t="shared" si="138"/>
        <v>SKZG31</v>
      </c>
      <c r="N220" s="64" t="str">
        <f t="shared" si="139"/>
        <v>JWPK57</v>
      </c>
      <c r="O220" s="64">
        <f t="shared" si="140"/>
        <v>3266421</v>
      </c>
      <c r="P220" s="65">
        <v>44790</v>
      </c>
      <c r="Q220" s="65">
        <v>15990</v>
      </c>
      <c r="R220" s="65">
        <f t="shared" si="141"/>
        <v>28800</v>
      </c>
      <c r="S220" s="66">
        <v>9.2200000000000006</v>
      </c>
      <c r="T220" s="67">
        <f t="shared" si="145"/>
        <v>26145</v>
      </c>
      <c r="U220" s="163"/>
      <c r="V220" s="177">
        <f t="shared" si="146"/>
        <v>-9.2200000000000006</v>
      </c>
      <c r="W220" s="59">
        <f t="shared" si="147"/>
        <v>10</v>
      </c>
      <c r="X220" s="178">
        <f t="shared" si="148"/>
        <v>3.4734282737061478E-4</v>
      </c>
    </row>
    <row r="221" spans="2:24" s="60" customFormat="1">
      <c r="B221" s="265"/>
      <c r="C221" s="61">
        <v>6</v>
      </c>
      <c r="D221" s="62">
        <v>46036</v>
      </c>
      <c r="E221" s="63">
        <v>0.80902777777777779</v>
      </c>
      <c r="F221" s="64">
        <v>997251</v>
      </c>
      <c r="G221" s="64" t="s">
        <v>146</v>
      </c>
      <c r="H221" s="64" t="s">
        <v>147</v>
      </c>
      <c r="I221" s="64">
        <v>3266423</v>
      </c>
      <c r="J221" s="65">
        <v>44570</v>
      </c>
      <c r="K221" s="65">
        <v>16530</v>
      </c>
      <c r="L221" s="65">
        <f t="shared" si="137"/>
        <v>28040</v>
      </c>
      <c r="M221" s="64" t="str">
        <f t="shared" si="138"/>
        <v>SKZG51</v>
      </c>
      <c r="N221" s="64" t="str">
        <f t="shared" si="139"/>
        <v>PWWV47</v>
      </c>
      <c r="O221" s="64">
        <f t="shared" si="140"/>
        <v>3266423</v>
      </c>
      <c r="P221" s="65">
        <v>44630</v>
      </c>
      <c r="Q221" s="65">
        <v>16560</v>
      </c>
      <c r="R221" s="65">
        <f t="shared" si="141"/>
        <v>28070</v>
      </c>
      <c r="S221" s="66">
        <v>9.2200000000000006</v>
      </c>
      <c r="T221" s="67">
        <f t="shared" si="145"/>
        <v>25482</v>
      </c>
      <c r="U221" s="163"/>
      <c r="V221" s="177">
        <f t="shared" si="142"/>
        <v>-9.2200000000000006</v>
      </c>
      <c r="W221" s="59">
        <f t="shared" si="143"/>
        <v>30</v>
      </c>
      <c r="X221" s="178">
        <f t="shared" si="144"/>
        <v>1.0699001426533524E-3</v>
      </c>
    </row>
    <row r="222" spans="2:24" s="60" customFormat="1">
      <c r="B222" s="265"/>
      <c r="C222" s="61">
        <v>7</v>
      </c>
      <c r="D222" s="62">
        <v>46036</v>
      </c>
      <c r="E222" s="63">
        <v>0.86388888888888893</v>
      </c>
      <c r="F222" s="64">
        <v>997253</v>
      </c>
      <c r="G222" s="64" t="s">
        <v>109</v>
      </c>
      <c r="H222" s="64" t="s">
        <v>110</v>
      </c>
      <c r="I222" s="64">
        <v>3266425</v>
      </c>
      <c r="J222" s="65">
        <v>44650</v>
      </c>
      <c r="K222" s="65">
        <v>16740</v>
      </c>
      <c r="L222" s="65">
        <f t="shared" si="137"/>
        <v>27910</v>
      </c>
      <c r="M222" s="64" t="str">
        <f t="shared" si="138"/>
        <v>TKXJ26</v>
      </c>
      <c r="N222" s="64" t="str">
        <f t="shared" si="139"/>
        <v>PXCV75</v>
      </c>
      <c r="O222" s="64">
        <f t="shared" si="140"/>
        <v>3266425</v>
      </c>
      <c r="P222" s="65">
        <v>44720</v>
      </c>
      <c r="Q222" s="65">
        <v>16750</v>
      </c>
      <c r="R222" s="65">
        <f t="shared" si="141"/>
        <v>27970</v>
      </c>
      <c r="S222" s="66">
        <v>9.2200000000000006</v>
      </c>
      <c r="T222" s="67">
        <f t="shared" si="145"/>
        <v>25391</v>
      </c>
      <c r="U222" s="163"/>
      <c r="V222" s="177">
        <f t="shared" si="142"/>
        <v>-9.2200000000000006</v>
      </c>
      <c r="W222" s="59">
        <f t="shared" si="143"/>
        <v>60</v>
      </c>
      <c r="X222" s="178">
        <f t="shared" si="144"/>
        <v>2.149767108563239E-3</v>
      </c>
    </row>
    <row r="223" spans="2:24" s="60" customFormat="1" ht="15.75" thickBot="1">
      <c r="B223" s="265"/>
      <c r="C223" s="61">
        <v>8</v>
      </c>
      <c r="D223" s="62">
        <v>46036</v>
      </c>
      <c r="E223" s="63">
        <v>0.86597222222222225</v>
      </c>
      <c r="F223" s="64">
        <v>997255</v>
      </c>
      <c r="G223" s="64" t="s">
        <v>107</v>
      </c>
      <c r="H223" s="64" t="s">
        <v>108</v>
      </c>
      <c r="I223" s="64">
        <v>3266427</v>
      </c>
      <c r="J223" s="65">
        <v>44290</v>
      </c>
      <c r="K223" s="65">
        <v>16790</v>
      </c>
      <c r="L223" s="65">
        <f t="shared" si="137"/>
        <v>27500</v>
      </c>
      <c r="M223" s="64" t="str">
        <f t="shared" si="138"/>
        <v>PSHF42</v>
      </c>
      <c r="N223" s="64" t="str">
        <f t="shared" si="139"/>
        <v>HXDR20</v>
      </c>
      <c r="O223" s="64">
        <f t="shared" si="140"/>
        <v>3266427</v>
      </c>
      <c r="P223" s="65">
        <v>44340</v>
      </c>
      <c r="Q223" s="65">
        <v>16850</v>
      </c>
      <c r="R223" s="65">
        <f t="shared" si="141"/>
        <v>27490</v>
      </c>
      <c r="S223" s="66">
        <v>9.2200000000000006</v>
      </c>
      <c r="T223" s="67">
        <f t="shared" si="145"/>
        <v>24955</v>
      </c>
      <c r="U223" s="163"/>
      <c r="V223" s="177">
        <f t="shared" si="142"/>
        <v>-9.2200000000000006</v>
      </c>
      <c r="W223" s="59">
        <f t="shared" si="143"/>
        <v>-10</v>
      </c>
      <c r="X223" s="178">
        <f t="shared" si="144"/>
        <v>-3.6363636363636361E-4</v>
      </c>
    </row>
    <row r="224" spans="2:24" s="60" customFormat="1" ht="15.75" thickBot="1">
      <c r="B224" s="266"/>
      <c r="C224" s="119">
        <v>9</v>
      </c>
      <c r="D224" s="120">
        <v>46036</v>
      </c>
      <c r="E224" s="54">
        <v>0.8652777777777777</v>
      </c>
      <c r="F224" s="55">
        <v>997252</v>
      </c>
      <c r="G224" s="55" t="s">
        <v>163</v>
      </c>
      <c r="H224" s="55" t="s">
        <v>164</v>
      </c>
      <c r="I224" s="55">
        <v>3266424</v>
      </c>
      <c r="J224" s="56">
        <v>44520</v>
      </c>
      <c r="K224" s="56">
        <v>16160</v>
      </c>
      <c r="L224" s="70">
        <f>IF(K224=0,"",J224-K224)</f>
        <v>28360</v>
      </c>
      <c r="M224" s="69" t="str">
        <f>IF(G224=0,"",+G224)</f>
        <v>TLWW53</v>
      </c>
      <c r="N224" s="69" t="str">
        <f>IF(H224=0,"",+H224)</f>
        <v>PWZL42</v>
      </c>
      <c r="O224" s="69">
        <f>IF(I224=0,"",+I224)</f>
        <v>3266424</v>
      </c>
      <c r="P224" s="70">
        <v>44680</v>
      </c>
      <c r="Q224" s="70">
        <v>16300</v>
      </c>
      <c r="R224" s="70">
        <f>IF(Q224=0,"",P224-Q224)</f>
        <v>28380</v>
      </c>
      <c r="S224" s="71">
        <v>9.2200000000000006</v>
      </c>
      <c r="T224" s="72">
        <f t="shared" si="145"/>
        <v>25763</v>
      </c>
      <c r="U224" s="163"/>
      <c r="V224" s="179">
        <f>0-S224</f>
        <v>-9.2200000000000006</v>
      </c>
      <c r="W224" s="180">
        <f>IF(R224=0,"",(R224-L224))</f>
        <v>20</v>
      </c>
      <c r="X224" s="181">
        <f>+W224/L224</f>
        <v>7.0521861777150916E-4</v>
      </c>
    </row>
    <row r="225" spans="2:24">
      <c r="B225" s="1"/>
      <c r="C225" s="1"/>
      <c r="D225" s="1"/>
      <c r="E225" s="2"/>
      <c r="F225" s="3"/>
      <c r="G225" s="4"/>
      <c r="H225" s="4"/>
      <c r="I225" s="5"/>
      <c r="J225" s="73"/>
      <c r="K225" s="73"/>
      <c r="L225" s="73"/>
      <c r="M225" s="4"/>
      <c r="N225" s="4"/>
      <c r="O225" s="4"/>
      <c r="P225" s="73"/>
      <c r="Q225" s="73"/>
      <c r="R225" s="203"/>
      <c r="S225" s="4"/>
      <c r="T225" s="4"/>
      <c r="U225" s="157"/>
      <c r="V225" s="74"/>
      <c r="W225" s="4"/>
      <c r="X225" s="4"/>
    </row>
    <row r="226" spans="2:24">
      <c r="B226" s="1"/>
      <c r="C226" s="75">
        <f>COUNT(C216:C224)</f>
        <v>9</v>
      </c>
      <c r="D226" s="76"/>
      <c r="E226" s="77"/>
      <c r="F226" s="213" t="s">
        <v>46</v>
      </c>
      <c r="G226" s="214"/>
      <c r="H226" s="214"/>
      <c r="I226" s="215"/>
      <c r="J226" s="78">
        <f>SUM(J216:J224)</f>
        <v>401110</v>
      </c>
      <c r="K226" s="78">
        <f>SUM(K216:K224)</f>
        <v>149320</v>
      </c>
      <c r="L226" s="78">
        <f>SUM(L216:L224)</f>
        <v>251790</v>
      </c>
      <c r="M226" s="79"/>
      <c r="N226" s="79"/>
      <c r="O226" s="79"/>
      <c r="P226" s="78">
        <f>SUM(P216:P224)</f>
        <v>401920</v>
      </c>
      <c r="Q226" s="78">
        <f>SUM(Q216:Q224)</f>
        <v>150030</v>
      </c>
      <c r="R226" s="204">
        <f>SUM(R216:R224)</f>
        <v>251890</v>
      </c>
      <c r="S226" s="128">
        <f>ROUND((((R226-T226)/R226)*100),2)</f>
        <v>9.2200000000000006</v>
      </c>
      <c r="T226" s="127">
        <f>SUM(T216:T224)</f>
        <v>228665</v>
      </c>
      <c r="U226" s="167"/>
      <c r="V226" s="82"/>
      <c r="W226" s="83">
        <f>SUM(W216:W224)</f>
        <v>100</v>
      </c>
      <c r="X226" s="83">
        <f>SUM(X216:X224)</f>
        <v>3.4916009969920081E-3</v>
      </c>
    </row>
    <row r="227" spans="2:24">
      <c r="C227" s="75">
        <f>SUM(C226)+C210</f>
        <v>99</v>
      </c>
      <c r="D227" s="76"/>
      <c r="E227" s="77"/>
      <c r="F227" s="213" t="s">
        <v>47</v>
      </c>
      <c r="G227" s="214"/>
      <c r="H227" s="214"/>
      <c r="I227" s="215"/>
      <c r="J227" s="78">
        <f>SUM(J216:J224)+J210</f>
        <v>3975510</v>
      </c>
      <c r="K227" s="78">
        <f>SUM(K216:K224)+K210</f>
        <v>1481870</v>
      </c>
      <c r="L227" s="78">
        <f>SUM(L216:L224)+L210</f>
        <v>2773990</v>
      </c>
      <c r="M227" s="79"/>
      <c r="N227" s="79"/>
      <c r="O227" s="79"/>
      <c r="P227" s="78">
        <f>SUM(P216:P224)+P210</f>
        <v>4425890</v>
      </c>
      <c r="Q227" s="78">
        <f>SUM(Q216:Q224)+Q210</f>
        <v>1652270</v>
      </c>
      <c r="R227" s="204">
        <f>SUM(R216:R224)+R210</f>
        <v>2773620</v>
      </c>
      <c r="S227" s="128"/>
      <c r="T227" s="127">
        <f>SUM(T216:T224)+T210</f>
        <v>2546203</v>
      </c>
      <c r="U227" s="164"/>
      <c r="V227" s="82"/>
      <c r="W227" s="85">
        <f>+W226+W210</f>
        <v>-410</v>
      </c>
      <c r="X227" s="83"/>
    </row>
    <row r="229" spans="2:24" ht="15.75" thickBot="1"/>
    <row r="230" spans="2:24" ht="15.75" thickBot="1">
      <c r="B230" s="1"/>
      <c r="C230" s="1"/>
      <c r="D230" s="1" t="s">
        <v>26</v>
      </c>
      <c r="E230" s="2">
        <v>12</v>
      </c>
      <c r="F230" s="45"/>
      <c r="G230" s="237" t="s">
        <v>27</v>
      </c>
      <c r="H230" s="238"/>
      <c r="I230" s="238"/>
      <c r="J230" s="238"/>
      <c r="K230" s="238"/>
      <c r="L230" s="238"/>
      <c r="M230" s="219" t="s">
        <v>28</v>
      </c>
      <c r="N230" s="239"/>
      <c r="O230" s="239"/>
      <c r="P230" s="239"/>
      <c r="Q230" s="239"/>
      <c r="R230" s="239"/>
      <c r="S230" s="239"/>
      <c r="T230" s="240"/>
      <c r="U230" s="162"/>
      <c r="V230" s="2"/>
      <c r="W230" s="231"/>
      <c r="X230" s="241"/>
    </row>
    <row r="231" spans="2:24" ht="26.25" customHeight="1">
      <c r="B231" s="264" t="s">
        <v>87</v>
      </c>
      <c r="C231" s="207" t="s">
        <v>29</v>
      </c>
      <c r="D231" s="209" t="s">
        <v>30</v>
      </c>
      <c r="E231" s="209" t="s">
        <v>31</v>
      </c>
      <c r="F231" s="209" t="s">
        <v>32</v>
      </c>
      <c r="G231" s="211" t="s">
        <v>33</v>
      </c>
      <c r="H231" s="212"/>
      <c r="I231" s="46" t="s">
        <v>34</v>
      </c>
      <c r="J231" s="211" t="s">
        <v>35</v>
      </c>
      <c r="K231" s="223"/>
      <c r="L231" s="212"/>
      <c r="M231" s="224" t="s">
        <v>33</v>
      </c>
      <c r="N231" s="225"/>
      <c r="O231" s="47" t="s">
        <v>34</v>
      </c>
      <c r="P231" s="224" t="s">
        <v>35</v>
      </c>
      <c r="Q231" s="226"/>
      <c r="R231" s="226"/>
      <c r="S231" s="226"/>
      <c r="T231" s="227"/>
      <c r="U231" s="159"/>
      <c r="V231" s="232" t="s">
        <v>36</v>
      </c>
      <c r="W231" s="233"/>
      <c r="X231" s="234"/>
    </row>
    <row r="232" spans="2:24" ht="28.15" customHeight="1" thickBot="1">
      <c r="B232" s="265"/>
      <c r="C232" s="208"/>
      <c r="D232" s="210"/>
      <c r="E232" s="210"/>
      <c r="F232" s="210"/>
      <c r="G232" s="48" t="s">
        <v>37</v>
      </c>
      <c r="H232" s="48" t="s">
        <v>38</v>
      </c>
      <c r="I232" s="49" t="s">
        <v>39</v>
      </c>
      <c r="J232" s="48" t="s">
        <v>40</v>
      </c>
      <c r="K232" s="48" t="s">
        <v>41</v>
      </c>
      <c r="L232" s="48" t="s">
        <v>42</v>
      </c>
      <c r="M232" s="50" t="s">
        <v>37</v>
      </c>
      <c r="N232" s="50" t="s">
        <v>38</v>
      </c>
      <c r="O232" s="50" t="s">
        <v>39</v>
      </c>
      <c r="P232" s="50" t="s">
        <v>40</v>
      </c>
      <c r="Q232" s="50" t="s">
        <v>41</v>
      </c>
      <c r="R232" s="50" t="s">
        <v>42</v>
      </c>
      <c r="S232" s="50" t="s">
        <v>12</v>
      </c>
      <c r="T232" s="51" t="s">
        <v>43</v>
      </c>
      <c r="U232" s="159"/>
      <c r="V232" s="175" t="s">
        <v>44</v>
      </c>
      <c r="W232" s="52" t="s">
        <v>45</v>
      </c>
      <c r="X232" s="176" t="s">
        <v>4</v>
      </c>
    </row>
    <row r="233" spans="2:24" s="60" customFormat="1">
      <c r="B233" s="265"/>
      <c r="C233" s="53">
        <v>1</v>
      </c>
      <c r="D233" s="118">
        <v>46036</v>
      </c>
      <c r="E233" s="54">
        <v>0.8666666666666667</v>
      </c>
      <c r="F233" s="55">
        <v>997254</v>
      </c>
      <c r="G233" s="55" t="s">
        <v>156</v>
      </c>
      <c r="H233" s="55" t="s">
        <v>157</v>
      </c>
      <c r="I233" s="55">
        <v>3266426</v>
      </c>
      <c r="J233" s="56">
        <v>44530</v>
      </c>
      <c r="K233" s="56">
        <v>16820</v>
      </c>
      <c r="L233" s="56">
        <f t="shared" ref="L233:L240" si="149">IF(K233=0,"",J233-K233)</f>
        <v>27710</v>
      </c>
      <c r="M233" s="55" t="str">
        <f t="shared" ref="M233:M240" si="150">IF(G233=0,"",+G233)</f>
        <v>VKFL61</v>
      </c>
      <c r="N233" s="55" t="str">
        <f t="shared" ref="N233:N240" si="151">IF(H233=0,"",+H233)</f>
        <v>KYPJ42</v>
      </c>
      <c r="O233" s="55">
        <f t="shared" ref="O233:O240" si="152">IF(I233=0,"",+I233)</f>
        <v>3266426</v>
      </c>
      <c r="P233" s="56">
        <v>44540</v>
      </c>
      <c r="Q233" s="56">
        <v>16850</v>
      </c>
      <c r="R233" s="56">
        <f t="shared" ref="R233:R240" si="153">IF(Q233=0,"",P233-Q233)</f>
        <v>27690</v>
      </c>
      <c r="S233" s="57">
        <v>8.67</v>
      </c>
      <c r="T233" s="58">
        <f>ROUND(IF(S233=0,"",(R233-(R233*S233)/100)),0)</f>
        <v>25289</v>
      </c>
      <c r="U233" s="163"/>
      <c r="V233" s="177">
        <f t="shared" ref="V233:V240" si="154">0-S233</f>
        <v>-8.67</v>
      </c>
      <c r="W233" s="59">
        <f t="shared" ref="W233:W237" si="155">IF(R233=0,"",(R233-L233))</f>
        <v>-20</v>
      </c>
      <c r="X233" s="178">
        <f t="shared" ref="X233:X237" si="156">+W233/L233</f>
        <v>-7.217610970768675E-4</v>
      </c>
    </row>
    <row r="234" spans="2:24" s="60" customFormat="1">
      <c r="B234" s="265"/>
      <c r="C234" s="61">
        <v>2</v>
      </c>
      <c r="D234" s="62">
        <v>46036</v>
      </c>
      <c r="E234" s="63">
        <v>0.86736111111111114</v>
      </c>
      <c r="F234" s="64">
        <v>997256</v>
      </c>
      <c r="G234" s="64" t="s">
        <v>144</v>
      </c>
      <c r="H234" s="64" t="s">
        <v>145</v>
      </c>
      <c r="I234" s="64">
        <v>3266428</v>
      </c>
      <c r="J234" s="65">
        <v>44640</v>
      </c>
      <c r="K234" s="65">
        <v>16670</v>
      </c>
      <c r="L234" s="65">
        <f t="shared" si="149"/>
        <v>27970</v>
      </c>
      <c r="M234" s="64" t="str">
        <f t="shared" si="150"/>
        <v>PFSG22</v>
      </c>
      <c r="N234" s="64" t="str">
        <f t="shared" si="151"/>
        <v>JN9111</v>
      </c>
      <c r="O234" s="64">
        <f t="shared" si="152"/>
        <v>3266428</v>
      </c>
      <c r="P234" s="65">
        <v>44680</v>
      </c>
      <c r="Q234" s="65">
        <v>16710</v>
      </c>
      <c r="R234" s="65">
        <f t="shared" si="153"/>
        <v>27970</v>
      </c>
      <c r="S234" s="66">
        <v>8.67</v>
      </c>
      <c r="T234" s="67">
        <f>ROUND(IF(S234=0,"",(R234-(R234*S234)/100)),0)</f>
        <v>25545</v>
      </c>
      <c r="U234" s="163"/>
      <c r="V234" s="177">
        <f t="shared" si="154"/>
        <v>-8.67</v>
      </c>
      <c r="W234" s="59">
        <f t="shared" si="155"/>
        <v>0</v>
      </c>
      <c r="X234" s="178">
        <f t="shared" si="156"/>
        <v>0</v>
      </c>
    </row>
    <row r="235" spans="2:24" s="60" customFormat="1">
      <c r="B235" s="265"/>
      <c r="C235" s="61">
        <v>3</v>
      </c>
      <c r="D235" s="62">
        <v>46036</v>
      </c>
      <c r="E235" s="63">
        <v>0.86875000000000002</v>
      </c>
      <c r="F235" s="64">
        <v>997257</v>
      </c>
      <c r="G235" s="64" t="s">
        <v>158</v>
      </c>
      <c r="H235" s="64" t="s">
        <v>159</v>
      </c>
      <c r="I235" s="64">
        <v>3266429</v>
      </c>
      <c r="J235" s="65">
        <v>44540</v>
      </c>
      <c r="K235" s="65">
        <v>16500</v>
      </c>
      <c r="L235" s="65">
        <f t="shared" si="149"/>
        <v>28040</v>
      </c>
      <c r="M235" s="64" t="str">
        <f t="shared" si="150"/>
        <v>VKFL76</v>
      </c>
      <c r="N235" s="64" t="str">
        <f t="shared" si="151"/>
        <v>PWVD80</v>
      </c>
      <c r="O235" s="64">
        <f t="shared" si="152"/>
        <v>3266429</v>
      </c>
      <c r="P235" s="65">
        <v>44600</v>
      </c>
      <c r="Q235" s="65">
        <v>16560</v>
      </c>
      <c r="R235" s="65">
        <f t="shared" si="153"/>
        <v>28040</v>
      </c>
      <c r="S235" s="66">
        <v>8.67</v>
      </c>
      <c r="T235" s="67">
        <f t="shared" ref="T235:T241" si="157">ROUND(IF(S235=0,"",(R235-(R235*S235)/100)),0)</f>
        <v>25609</v>
      </c>
      <c r="U235" s="163"/>
      <c r="V235" s="177">
        <f t="shared" si="154"/>
        <v>-8.67</v>
      </c>
      <c r="W235" s="59">
        <f t="shared" si="155"/>
        <v>0</v>
      </c>
      <c r="X235" s="178">
        <f t="shared" si="156"/>
        <v>0</v>
      </c>
    </row>
    <row r="236" spans="2:24" s="60" customFormat="1">
      <c r="B236" s="265"/>
      <c r="C236" s="61">
        <v>4</v>
      </c>
      <c r="D236" s="62">
        <v>46037</v>
      </c>
      <c r="E236" s="63">
        <v>0.57013888888888886</v>
      </c>
      <c r="F236" s="64">
        <v>997258</v>
      </c>
      <c r="G236" s="64" t="s">
        <v>105</v>
      </c>
      <c r="H236" s="64" t="s">
        <v>106</v>
      </c>
      <c r="I236" s="64">
        <v>3266430</v>
      </c>
      <c r="J236" s="65">
        <v>44830</v>
      </c>
      <c r="K236" s="65">
        <v>15980</v>
      </c>
      <c r="L236" s="65">
        <f t="shared" si="149"/>
        <v>28850</v>
      </c>
      <c r="M236" s="64" t="str">
        <f t="shared" si="150"/>
        <v>LPKD54</v>
      </c>
      <c r="N236" s="64" t="str">
        <f t="shared" si="151"/>
        <v>GRGH84</v>
      </c>
      <c r="O236" s="64">
        <f t="shared" si="152"/>
        <v>3266430</v>
      </c>
      <c r="P236" s="65">
        <v>44850</v>
      </c>
      <c r="Q236" s="65">
        <v>16010</v>
      </c>
      <c r="R236" s="65">
        <f t="shared" si="153"/>
        <v>28840</v>
      </c>
      <c r="S236" s="66">
        <v>8.67</v>
      </c>
      <c r="T236" s="67">
        <f t="shared" si="157"/>
        <v>26340</v>
      </c>
      <c r="U236" s="163"/>
      <c r="V236" s="177">
        <f t="shared" si="154"/>
        <v>-8.67</v>
      </c>
      <c r="W236" s="59">
        <f t="shared" si="155"/>
        <v>-10</v>
      </c>
      <c r="X236" s="178">
        <f t="shared" si="156"/>
        <v>-3.466204506065858E-4</v>
      </c>
    </row>
    <row r="237" spans="2:24" s="60" customFormat="1">
      <c r="B237" s="265"/>
      <c r="C237" s="61">
        <v>5</v>
      </c>
      <c r="D237" s="62">
        <v>46037</v>
      </c>
      <c r="E237" s="63">
        <v>0.5708333333333333</v>
      </c>
      <c r="F237" s="64">
        <v>997259</v>
      </c>
      <c r="G237" s="64" t="s">
        <v>138</v>
      </c>
      <c r="H237" s="64" t="s">
        <v>139</v>
      </c>
      <c r="I237" s="64">
        <v>3266431</v>
      </c>
      <c r="J237" s="65">
        <v>44770</v>
      </c>
      <c r="K237" s="65">
        <v>16770</v>
      </c>
      <c r="L237" s="65">
        <f t="shared" si="149"/>
        <v>28000</v>
      </c>
      <c r="M237" s="64" t="str">
        <f t="shared" si="150"/>
        <v>SKZG37</v>
      </c>
      <c r="N237" s="64" t="str">
        <f t="shared" si="151"/>
        <v>JJ5149</v>
      </c>
      <c r="O237" s="64">
        <f t="shared" si="152"/>
        <v>3266431</v>
      </c>
      <c r="P237" s="65">
        <v>44820</v>
      </c>
      <c r="Q237" s="65">
        <v>16810</v>
      </c>
      <c r="R237" s="65">
        <f t="shared" si="153"/>
        <v>28010</v>
      </c>
      <c r="S237" s="66">
        <v>8.67</v>
      </c>
      <c r="T237" s="67">
        <f t="shared" si="157"/>
        <v>25582</v>
      </c>
      <c r="U237" s="163"/>
      <c r="V237" s="177">
        <f t="shared" si="154"/>
        <v>-8.67</v>
      </c>
      <c r="W237" s="59">
        <f t="shared" si="155"/>
        <v>10</v>
      </c>
      <c r="X237" s="178">
        <f t="shared" si="156"/>
        <v>3.5714285714285714E-4</v>
      </c>
    </row>
    <row r="238" spans="2:24" s="60" customFormat="1">
      <c r="B238" s="265"/>
      <c r="C238" s="61">
        <v>6</v>
      </c>
      <c r="D238" s="62">
        <v>46037</v>
      </c>
      <c r="E238" s="63">
        <v>0.57222222222222219</v>
      </c>
      <c r="F238" s="64">
        <v>997260</v>
      </c>
      <c r="G238" s="64" t="s">
        <v>161</v>
      </c>
      <c r="H238" s="64" t="s">
        <v>162</v>
      </c>
      <c r="I238" s="64">
        <v>3266432</v>
      </c>
      <c r="J238" s="65">
        <v>44700</v>
      </c>
      <c r="K238" s="65">
        <v>16260</v>
      </c>
      <c r="L238" s="65">
        <f t="shared" si="149"/>
        <v>28440</v>
      </c>
      <c r="M238" s="64" t="str">
        <f t="shared" si="150"/>
        <v>SKZG39</v>
      </c>
      <c r="N238" s="64" t="str">
        <f t="shared" si="151"/>
        <v>PXHB14</v>
      </c>
      <c r="O238" s="64">
        <f t="shared" si="152"/>
        <v>3266432</v>
      </c>
      <c r="P238" s="65">
        <v>44690</v>
      </c>
      <c r="Q238" s="65">
        <v>16270</v>
      </c>
      <c r="R238" s="65">
        <f t="shared" si="153"/>
        <v>28420</v>
      </c>
      <c r="S238" s="66">
        <v>8.67</v>
      </c>
      <c r="T238" s="67">
        <f t="shared" si="157"/>
        <v>25956</v>
      </c>
      <c r="U238" s="163"/>
      <c r="V238" s="177">
        <f t="shared" si="154"/>
        <v>-8.67</v>
      </c>
      <c r="W238" s="59"/>
      <c r="X238" s="178"/>
    </row>
    <row r="239" spans="2:24" s="60" customFormat="1">
      <c r="B239" s="265"/>
      <c r="C239" s="61">
        <v>7</v>
      </c>
      <c r="D239" s="62">
        <v>46037</v>
      </c>
      <c r="E239" s="63">
        <v>0.6777777777777777</v>
      </c>
      <c r="F239" s="64">
        <v>997262</v>
      </c>
      <c r="G239" s="64" t="s">
        <v>150</v>
      </c>
      <c r="H239" s="64" t="s">
        <v>151</v>
      </c>
      <c r="I239" s="64">
        <v>3266434</v>
      </c>
      <c r="J239" s="65">
        <v>44390</v>
      </c>
      <c r="K239" s="65">
        <v>16360</v>
      </c>
      <c r="L239" s="65">
        <f t="shared" si="149"/>
        <v>28030</v>
      </c>
      <c r="M239" s="64" t="str">
        <f t="shared" si="150"/>
        <v>PKFW26</v>
      </c>
      <c r="N239" s="64" t="str">
        <f t="shared" si="151"/>
        <v>JN1740</v>
      </c>
      <c r="O239" s="64">
        <f t="shared" si="152"/>
        <v>3266434</v>
      </c>
      <c r="P239" s="65">
        <v>44440</v>
      </c>
      <c r="Q239" s="65">
        <v>16390</v>
      </c>
      <c r="R239" s="65">
        <f t="shared" si="153"/>
        <v>28050</v>
      </c>
      <c r="S239" s="66">
        <v>8.67</v>
      </c>
      <c r="T239" s="67">
        <f t="shared" si="157"/>
        <v>25618</v>
      </c>
      <c r="U239" s="163"/>
      <c r="V239" s="177">
        <f t="shared" si="154"/>
        <v>-8.67</v>
      </c>
      <c r="W239" s="59"/>
      <c r="X239" s="178"/>
    </row>
    <row r="240" spans="2:24" s="60" customFormat="1">
      <c r="B240" s="265"/>
      <c r="C240" s="61">
        <v>8</v>
      </c>
      <c r="D240" s="62">
        <v>46037</v>
      </c>
      <c r="E240" s="63">
        <v>0.67847222222222225</v>
      </c>
      <c r="F240" s="64">
        <v>997261</v>
      </c>
      <c r="G240" s="64" t="s">
        <v>129</v>
      </c>
      <c r="H240" s="64" t="s">
        <v>130</v>
      </c>
      <c r="I240" s="64">
        <v>3266433</v>
      </c>
      <c r="J240" s="65">
        <v>44450</v>
      </c>
      <c r="K240" s="65">
        <v>16910</v>
      </c>
      <c r="L240" s="65">
        <f t="shared" si="149"/>
        <v>27540</v>
      </c>
      <c r="M240" s="64" t="str">
        <f t="shared" si="150"/>
        <v>RRSP41</v>
      </c>
      <c r="N240" s="64" t="str">
        <f t="shared" si="151"/>
        <v>HXFT69</v>
      </c>
      <c r="O240" s="64">
        <f t="shared" si="152"/>
        <v>3266433</v>
      </c>
      <c r="P240" s="65">
        <v>44460</v>
      </c>
      <c r="Q240" s="65">
        <v>16930</v>
      </c>
      <c r="R240" s="65">
        <f t="shared" si="153"/>
        <v>27530</v>
      </c>
      <c r="S240" s="66">
        <v>8.67</v>
      </c>
      <c r="T240" s="67">
        <f t="shared" si="157"/>
        <v>25143</v>
      </c>
      <c r="U240" s="163"/>
      <c r="V240" s="177">
        <f t="shared" si="154"/>
        <v>-8.67</v>
      </c>
      <c r="W240" s="59"/>
      <c r="X240" s="178"/>
    </row>
    <row r="241" spans="2:24" s="60" customFormat="1" ht="15.75" thickBot="1">
      <c r="B241" s="266"/>
      <c r="C241" s="119">
        <v>9</v>
      </c>
      <c r="D241" s="120">
        <v>46037</v>
      </c>
      <c r="E241" s="68">
        <v>0.67847222222222225</v>
      </c>
      <c r="F241" s="69">
        <v>997263</v>
      </c>
      <c r="G241" s="69" t="s">
        <v>148</v>
      </c>
      <c r="H241" s="69" t="s">
        <v>149</v>
      </c>
      <c r="I241" s="69">
        <v>3266435</v>
      </c>
      <c r="J241" s="70">
        <v>44410</v>
      </c>
      <c r="K241" s="70">
        <v>16810</v>
      </c>
      <c r="L241" s="70">
        <f>IF(K241=0,"",J241-K241)</f>
        <v>27600</v>
      </c>
      <c r="M241" s="69" t="str">
        <f>IF(G241=0,"",+G241)</f>
        <v>RYGY19</v>
      </c>
      <c r="N241" s="69" t="str">
        <f>IF(H241=0,"",+H241)</f>
        <v>JG7849</v>
      </c>
      <c r="O241" s="69">
        <f>IF(I241=0,"",+I241)</f>
        <v>3266435</v>
      </c>
      <c r="P241" s="70">
        <v>44420</v>
      </c>
      <c r="Q241" s="70">
        <v>16840</v>
      </c>
      <c r="R241" s="70">
        <f>IF(Q241=0,"",P241-Q241)</f>
        <v>27580</v>
      </c>
      <c r="S241" s="71">
        <v>8.67</v>
      </c>
      <c r="T241" s="72">
        <f t="shared" si="157"/>
        <v>25189</v>
      </c>
      <c r="U241" s="163"/>
      <c r="V241" s="179">
        <f>0-S241</f>
        <v>-8.67</v>
      </c>
      <c r="W241" s="180"/>
      <c r="X241" s="181"/>
    </row>
    <row r="242" spans="2:24">
      <c r="B242" s="1"/>
      <c r="C242" s="1"/>
      <c r="D242" s="1"/>
      <c r="E242" s="2"/>
      <c r="F242" s="3"/>
      <c r="G242" s="4"/>
      <c r="H242" s="4"/>
      <c r="I242" s="5"/>
      <c r="J242" s="73"/>
      <c r="K242" s="73"/>
      <c r="L242" s="73"/>
      <c r="M242" s="4"/>
      <c r="N242" s="4"/>
      <c r="O242" s="4"/>
      <c r="P242" s="73"/>
      <c r="Q242" s="73"/>
      <c r="R242" s="203"/>
      <c r="S242" s="4"/>
      <c r="T242" s="4"/>
      <c r="U242" s="157"/>
      <c r="V242" s="74"/>
      <c r="W242" s="4"/>
      <c r="X242" s="4"/>
    </row>
    <row r="243" spans="2:24">
      <c r="B243" s="1"/>
      <c r="C243" s="75">
        <f>COUNT(C233:C241)</f>
        <v>9</v>
      </c>
      <c r="D243" s="76"/>
      <c r="E243" s="77"/>
      <c r="F243" s="213" t="s">
        <v>46</v>
      </c>
      <c r="G243" s="214"/>
      <c r="H243" s="214"/>
      <c r="I243" s="215"/>
      <c r="J243" s="78">
        <f>SUM(J233:J241)</f>
        <v>401260</v>
      </c>
      <c r="K243" s="78">
        <f>SUM(K233:K241)</f>
        <v>149080</v>
      </c>
      <c r="L243" s="78">
        <f>SUM(L233:L241)</f>
        <v>252180</v>
      </c>
      <c r="M243" s="79"/>
      <c r="N243" s="79"/>
      <c r="O243" s="79"/>
      <c r="P243" s="78">
        <f>SUM(P233:P241)</f>
        <v>401500</v>
      </c>
      <c r="Q243" s="78">
        <f>SUM(Q233:Q241)</f>
        <v>149370</v>
      </c>
      <c r="R243" s="204">
        <f>SUM(R233:R241)</f>
        <v>252130</v>
      </c>
      <c r="S243" s="128">
        <f>ROUND((((R243-T243)/R243)*100),2)</f>
        <v>8.67</v>
      </c>
      <c r="T243" s="127">
        <f>SUM(T233:T241)</f>
        <v>230271</v>
      </c>
      <c r="U243" s="164"/>
      <c r="V243" s="82"/>
      <c r="W243" s="83">
        <f>SUM(W233:W241)</f>
        <v>-20</v>
      </c>
      <c r="X243" s="83">
        <f>SUM(X233:X241)</f>
        <v>-7.1123869054059616E-4</v>
      </c>
    </row>
    <row r="244" spans="2:24">
      <c r="C244" s="75">
        <f>SUM(C243)+C227</f>
        <v>108</v>
      </c>
      <c r="D244" s="76"/>
      <c r="E244" s="77"/>
      <c r="F244" s="213" t="s">
        <v>47</v>
      </c>
      <c r="G244" s="214"/>
      <c r="H244" s="214"/>
      <c r="I244" s="215"/>
      <c r="J244" s="78">
        <f>SUM(J233:J241)+J227</f>
        <v>4376770</v>
      </c>
      <c r="K244" s="78">
        <f>SUM(K233:K241)+K227</f>
        <v>1630950</v>
      </c>
      <c r="L244" s="78">
        <f>SUM(L233:L241)+L227</f>
        <v>3026170</v>
      </c>
      <c r="M244" s="79"/>
      <c r="N244" s="79"/>
      <c r="O244" s="79"/>
      <c r="P244" s="78">
        <f>SUM(P233:P241)+P227</f>
        <v>4827390</v>
      </c>
      <c r="Q244" s="78">
        <f>SUM(Q233:Q241)+Q227</f>
        <v>1801640</v>
      </c>
      <c r="R244" s="204">
        <f>SUM(R233:R241)+R227</f>
        <v>3025750</v>
      </c>
      <c r="S244" s="128"/>
      <c r="T244" s="127">
        <f>SUM(T233:T241)+T227</f>
        <v>2776474</v>
      </c>
      <c r="U244" s="164"/>
      <c r="V244" s="82"/>
      <c r="W244" s="85">
        <f>+W243+W227</f>
        <v>-430</v>
      </c>
      <c r="X244" s="83"/>
    </row>
    <row r="246" spans="2:24" ht="15.75" thickBot="1"/>
    <row r="247" spans="2:24" ht="15.75" thickBot="1">
      <c r="B247" s="1"/>
      <c r="C247" s="1"/>
      <c r="D247" s="1" t="s">
        <v>26</v>
      </c>
      <c r="E247" s="2">
        <v>13</v>
      </c>
      <c r="F247" s="45"/>
      <c r="G247" s="237" t="s">
        <v>27</v>
      </c>
      <c r="H247" s="238"/>
      <c r="I247" s="238"/>
      <c r="J247" s="238"/>
      <c r="K247" s="238"/>
      <c r="L247" s="238"/>
      <c r="M247" s="219" t="s">
        <v>28</v>
      </c>
      <c r="N247" s="239"/>
      <c r="O247" s="239"/>
      <c r="P247" s="239"/>
      <c r="Q247" s="239"/>
      <c r="R247" s="239"/>
      <c r="S247" s="239"/>
      <c r="T247" s="240"/>
      <c r="U247" s="162"/>
      <c r="V247" s="2"/>
      <c r="W247" s="231"/>
      <c r="X247" s="241"/>
    </row>
    <row r="248" spans="2:24" ht="26.25" customHeight="1">
      <c r="B248" s="264" t="s">
        <v>88</v>
      </c>
      <c r="C248" s="207" t="s">
        <v>29</v>
      </c>
      <c r="D248" s="209" t="s">
        <v>30</v>
      </c>
      <c r="E248" s="209" t="s">
        <v>31</v>
      </c>
      <c r="F248" s="209" t="s">
        <v>32</v>
      </c>
      <c r="G248" s="211" t="s">
        <v>33</v>
      </c>
      <c r="H248" s="212"/>
      <c r="I248" s="46" t="s">
        <v>34</v>
      </c>
      <c r="J248" s="211" t="s">
        <v>35</v>
      </c>
      <c r="K248" s="223"/>
      <c r="L248" s="212"/>
      <c r="M248" s="224" t="s">
        <v>33</v>
      </c>
      <c r="N248" s="225"/>
      <c r="O248" s="47" t="s">
        <v>34</v>
      </c>
      <c r="P248" s="224" t="s">
        <v>35</v>
      </c>
      <c r="Q248" s="226"/>
      <c r="R248" s="226"/>
      <c r="S248" s="226"/>
      <c r="T248" s="227"/>
      <c r="U248" s="159"/>
      <c r="V248" s="232" t="s">
        <v>36</v>
      </c>
      <c r="W248" s="233"/>
      <c r="X248" s="234"/>
    </row>
    <row r="249" spans="2:24" ht="28.15" customHeight="1" thickBot="1">
      <c r="B249" s="265"/>
      <c r="C249" s="208"/>
      <c r="D249" s="210"/>
      <c r="E249" s="210"/>
      <c r="F249" s="210"/>
      <c r="G249" s="48" t="s">
        <v>37</v>
      </c>
      <c r="H249" s="48" t="s">
        <v>38</v>
      </c>
      <c r="I249" s="49" t="s">
        <v>39</v>
      </c>
      <c r="J249" s="48" t="s">
        <v>40</v>
      </c>
      <c r="K249" s="48" t="s">
        <v>41</v>
      </c>
      <c r="L249" s="48" t="s">
        <v>42</v>
      </c>
      <c r="M249" s="50" t="s">
        <v>37</v>
      </c>
      <c r="N249" s="50" t="s">
        <v>38</v>
      </c>
      <c r="O249" s="50" t="s">
        <v>39</v>
      </c>
      <c r="P249" s="50" t="s">
        <v>40</v>
      </c>
      <c r="Q249" s="50" t="s">
        <v>41</v>
      </c>
      <c r="R249" s="50" t="s">
        <v>42</v>
      </c>
      <c r="S249" s="50" t="s">
        <v>12</v>
      </c>
      <c r="T249" s="51" t="s">
        <v>43</v>
      </c>
      <c r="U249" s="159"/>
      <c r="V249" s="175" t="s">
        <v>44</v>
      </c>
      <c r="W249" s="52" t="s">
        <v>45</v>
      </c>
      <c r="X249" s="176" t="s">
        <v>4</v>
      </c>
    </row>
    <row r="250" spans="2:24" s="60" customFormat="1">
      <c r="B250" s="265"/>
      <c r="C250" s="53">
        <v>1</v>
      </c>
      <c r="D250" s="118">
        <v>46037</v>
      </c>
      <c r="E250" s="54">
        <v>0.78125</v>
      </c>
      <c r="F250" s="55">
        <v>997264</v>
      </c>
      <c r="G250" s="55" t="s">
        <v>136</v>
      </c>
      <c r="H250" s="55" t="s">
        <v>137</v>
      </c>
      <c r="I250" s="55">
        <v>3266436</v>
      </c>
      <c r="J250" s="56">
        <v>44270</v>
      </c>
      <c r="K250" s="56">
        <v>17140</v>
      </c>
      <c r="L250" s="56">
        <f t="shared" ref="L250:L257" si="158">IF(K250=0,"",J250-K250)</f>
        <v>27130</v>
      </c>
      <c r="M250" s="55" t="str">
        <f t="shared" ref="M250:M257" si="159">IF(G250=0,"",+G250)</f>
        <v>RWSC94</v>
      </c>
      <c r="N250" s="55" t="str">
        <f t="shared" ref="N250:N257" si="160">IF(H250=0,"",+H250)</f>
        <v>KYPP44</v>
      </c>
      <c r="O250" s="55">
        <f t="shared" ref="O250:O257" si="161">IF(I250=0,"",+I250)</f>
        <v>3266436</v>
      </c>
      <c r="P250" s="56">
        <v>44700</v>
      </c>
      <c r="Q250" s="56">
        <v>17540</v>
      </c>
      <c r="R250" s="56">
        <f t="shared" ref="R250:R257" si="162">IF(Q250=0,"",P250-Q250)</f>
        <v>27160</v>
      </c>
      <c r="S250" s="57">
        <v>8.08</v>
      </c>
      <c r="T250" s="58">
        <f>ROUND(IF(S250=0,"",(R250-(R250*S250)/100)),0)</f>
        <v>24965</v>
      </c>
      <c r="U250" s="163"/>
      <c r="V250" s="177">
        <f t="shared" ref="V250:V257" si="163">0-S250</f>
        <v>-8.08</v>
      </c>
      <c r="W250" s="59">
        <f t="shared" ref="W250:W257" si="164">IF(R250=0,"",(R250-L250))</f>
        <v>30</v>
      </c>
      <c r="X250" s="178">
        <f t="shared" ref="X250:X257" si="165">+W250/L250</f>
        <v>1.1057869517139699E-3</v>
      </c>
    </row>
    <row r="251" spans="2:24" s="60" customFormat="1">
      <c r="B251" s="265"/>
      <c r="C251" s="61">
        <v>2</v>
      </c>
      <c r="D251" s="62">
        <v>46037</v>
      </c>
      <c r="E251" s="63">
        <v>0.79791666666666661</v>
      </c>
      <c r="F251" s="64">
        <v>997265</v>
      </c>
      <c r="G251" s="64" t="s">
        <v>152</v>
      </c>
      <c r="H251" s="64" t="s">
        <v>153</v>
      </c>
      <c r="I251" s="64">
        <v>3266437</v>
      </c>
      <c r="J251" s="65">
        <v>44360</v>
      </c>
      <c r="K251" s="65">
        <v>16540</v>
      </c>
      <c r="L251" s="65">
        <f t="shared" si="158"/>
        <v>27820</v>
      </c>
      <c r="M251" s="64" t="str">
        <f t="shared" si="159"/>
        <v>LZPX85</v>
      </c>
      <c r="N251" s="64" t="str">
        <f t="shared" si="160"/>
        <v>PXCV47</v>
      </c>
      <c r="O251" s="64">
        <f t="shared" si="161"/>
        <v>3266437</v>
      </c>
      <c r="P251" s="65">
        <v>44420</v>
      </c>
      <c r="Q251" s="65">
        <v>16570</v>
      </c>
      <c r="R251" s="65">
        <f t="shared" si="162"/>
        <v>27850</v>
      </c>
      <c r="S251" s="66">
        <v>8.08</v>
      </c>
      <c r="T251" s="67">
        <f>ROUND(IF(S251=0,"",(R251-(R251*S251)/100)),0)</f>
        <v>25600</v>
      </c>
      <c r="U251" s="163"/>
      <c r="V251" s="177">
        <f t="shared" si="163"/>
        <v>-8.08</v>
      </c>
      <c r="W251" s="59">
        <f t="shared" si="164"/>
        <v>30</v>
      </c>
      <c r="X251" s="178">
        <f t="shared" si="165"/>
        <v>1.0783608914450035E-3</v>
      </c>
    </row>
    <row r="252" spans="2:24" s="60" customFormat="1">
      <c r="B252" s="265"/>
      <c r="C252" s="61">
        <v>3</v>
      </c>
      <c r="D252" s="62">
        <v>46037</v>
      </c>
      <c r="E252" s="63">
        <v>0.8027777777777777</v>
      </c>
      <c r="F252" s="64">
        <v>997268</v>
      </c>
      <c r="G252" s="64" t="s">
        <v>119</v>
      </c>
      <c r="H252" s="64" t="s">
        <v>120</v>
      </c>
      <c r="I252" s="64">
        <v>3266440</v>
      </c>
      <c r="J252" s="65">
        <v>44220</v>
      </c>
      <c r="K252" s="65">
        <v>16990</v>
      </c>
      <c r="L252" s="65">
        <f t="shared" si="158"/>
        <v>27230</v>
      </c>
      <c r="M252" s="64" t="str">
        <f t="shared" si="159"/>
        <v>SVPZ39</v>
      </c>
      <c r="N252" s="64" t="str">
        <f t="shared" si="160"/>
        <v>PWZK83</v>
      </c>
      <c r="O252" s="64">
        <f t="shared" si="161"/>
        <v>3266440</v>
      </c>
      <c r="P252" s="65">
        <v>44260</v>
      </c>
      <c r="Q252" s="65">
        <v>17020</v>
      </c>
      <c r="R252" s="65">
        <f t="shared" si="162"/>
        <v>27240</v>
      </c>
      <c r="S252" s="66">
        <v>8.08</v>
      </c>
      <c r="T252" s="67">
        <f t="shared" ref="T252:T258" si="166">ROUND(IF(S252=0,"",(R252-(R252*S252)/100)),0)</f>
        <v>25039</v>
      </c>
      <c r="U252" s="163"/>
      <c r="V252" s="177">
        <f t="shared" si="163"/>
        <v>-8.08</v>
      </c>
      <c r="W252" s="59">
        <f t="shared" si="164"/>
        <v>10</v>
      </c>
      <c r="X252" s="178">
        <f t="shared" si="165"/>
        <v>3.6724201248622841E-4</v>
      </c>
    </row>
    <row r="253" spans="2:24" s="60" customFormat="1">
      <c r="B253" s="265"/>
      <c r="C253" s="61">
        <v>4</v>
      </c>
      <c r="D253" s="62">
        <v>46037</v>
      </c>
      <c r="E253" s="63">
        <v>0.82152777777777775</v>
      </c>
      <c r="F253" s="64">
        <v>997267</v>
      </c>
      <c r="G253" s="64" t="s">
        <v>154</v>
      </c>
      <c r="H253" s="64" t="s">
        <v>155</v>
      </c>
      <c r="I253" s="64">
        <v>3266439</v>
      </c>
      <c r="J253" s="65">
        <v>44130</v>
      </c>
      <c r="K253" s="65">
        <v>17240</v>
      </c>
      <c r="L253" s="65">
        <f t="shared" si="158"/>
        <v>26890</v>
      </c>
      <c r="M253" s="64" t="str">
        <f t="shared" si="159"/>
        <v>RYCV59</v>
      </c>
      <c r="N253" s="64" t="str">
        <f t="shared" si="160"/>
        <v>PWVF65</v>
      </c>
      <c r="O253" s="64">
        <f t="shared" si="161"/>
        <v>3266439</v>
      </c>
      <c r="P253" s="65">
        <v>44190</v>
      </c>
      <c r="Q253" s="65">
        <v>17270</v>
      </c>
      <c r="R253" s="65">
        <f t="shared" si="162"/>
        <v>26920</v>
      </c>
      <c r="S253" s="66">
        <v>8.08</v>
      </c>
      <c r="T253" s="67">
        <f t="shared" si="166"/>
        <v>24745</v>
      </c>
      <c r="U253" s="163"/>
      <c r="V253" s="177">
        <f t="shared" si="163"/>
        <v>-8.08</v>
      </c>
      <c r="W253" s="59">
        <f t="shared" si="164"/>
        <v>30</v>
      </c>
      <c r="X253" s="178">
        <f t="shared" si="165"/>
        <v>1.1156563778356265E-3</v>
      </c>
    </row>
    <row r="254" spans="2:24" s="60" customFormat="1">
      <c r="B254" s="265"/>
      <c r="C254" s="61">
        <v>5</v>
      </c>
      <c r="D254" s="62">
        <v>46037</v>
      </c>
      <c r="E254" s="63">
        <v>0.84236111111111101</v>
      </c>
      <c r="F254" s="64">
        <v>997266</v>
      </c>
      <c r="G254" s="64" t="s">
        <v>113</v>
      </c>
      <c r="H254" s="64" t="s">
        <v>114</v>
      </c>
      <c r="I254" s="64">
        <v>3266438</v>
      </c>
      <c r="J254" s="65">
        <v>44480</v>
      </c>
      <c r="K254" s="65">
        <v>15870</v>
      </c>
      <c r="L254" s="65">
        <f t="shared" si="158"/>
        <v>28610</v>
      </c>
      <c r="M254" s="64" t="str">
        <f t="shared" si="159"/>
        <v>SKZG31</v>
      </c>
      <c r="N254" s="64" t="str">
        <f t="shared" si="160"/>
        <v>JWPK57</v>
      </c>
      <c r="O254" s="64">
        <f t="shared" si="161"/>
        <v>3266438</v>
      </c>
      <c r="P254" s="65">
        <v>44490</v>
      </c>
      <c r="Q254" s="65">
        <v>15880</v>
      </c>
      <c r="R254" s="65">
        <f t="shared" si="162"/>
        <v>28610</v>
      </c>
      <c r="S254" s="66">
        <v>8.08</v>
      </c>
      <c r="T254" s="67">
        <f t="shared" si="166"/>
        <v>26298</v>
      </c>
      <c r="U254" s="163"/>
      <c r="V254" s="177">
        <f t="shared" ref="V254:V255" si="167">0-S254</f>
        <v>-8.08</v>
      </c>
      <c r="W254" s="59">
        <f t="shared" ref="W254:W255" si="168">IF(R254=0,"",(R254-L254))</f>
        <v>0</v>
      </c>
      <c r="X254" s="178">
        <f t="shared" ref="X254:X255" si="169">+W254/L254</f>
        <v>0</v>
      </c>
    </row>
    <row r="255" spans="2:24" s="60" customFormat="1">
      <c r="B255" s="265"/>
      <c r="C255" s="61">
        <v>6</v>
      </c>
      <c r="D255" s="62">
        <v>46038</v>
      </c>
      <c r="E255" s="63">
        <v>0.54652777777777783</v>
      </c>
      <c r="F255" s="64">
        <v>997269</v>
      </c>
      <c r="G255" s="64" t="s">
        <v>146</v>
      </c>
      <c r="H255" s="64" t="s">
        <v>165</v>
      </c>
      <c r="I255" s="64">
        <v>3266441</v>
      </c>
      <c r="J255" s="65">
        <v>44810</v>
      </c>
      <c r="K255" s="65">
        <v>16430</v>
      </c>
      <c r="L255" s="65">
        <f t="shared" si="158"/>
        <v>28380</v>
      </c>
      <c r="M255" s="64" t="str">
        <f t="shared" si="159"/>
        <v>SKZG51</v>
      </c>
      <c r="N255" s="64" t="str">
        <f t="shared" si="160"/>
        <v>PWW47</v>
      </c>
      <c r="O255" s="64">
        <f t="shared" si="161"/>
        <v>3266441</v>
      </c>
      <c r="P255" s="65">
        <v>44840</v>
      </c>
      <c r="Q255" s="65">
        <v>16460</v>
      </c>
      <c r="R255" s="65">
        <f t="shared" si="162"/>
        <v>28380</v>
      </c>
      <c r="S255" s="66">
        <v>8.08</v>
      </c>
      <c r="T255" s="67">
        <f t="shared" si="166"/>
        <v>26087</v>
      </c>
      <c r="U255" s="163"/>
      <c r="V255" s="177">
        <f t="shared" si="167"/>
        <v>-8.08</v>
      </c>
      <c r="W255" s="59">
        <f t="shared" si="168"/>
        <v>0</v>
      </c>
      <c r="X255" s="178">
        <f t="shared" si="169"/>
        <v>0</v>
      </c>
    </row>
    <row r="256" spans="2:24" s="60" customFormat="1">
      <c r="B256" s="265"/>
      <c r="C256" s="61">
        <v>7</v>
      </c>
      <c r="D256" s="62">
        <v>46038</v>
      </c>
      <c r="E256" s="63">
        <v>0.55347222222222225</v>
      </c>
      <c r="F256" s="64">
        <v>997270</v>
      </c>
      <c r="G256" s="64" t="s">
        <v>144</v>
      </c>
      <c r="H256" s="64" t="s">
        <v>145</v>
      </c>
      <c r="I256" s="64">
        <v>3266442</v>
      </c>
      <c r="J256" s="65">
        <v>44570</v>
      </c>
      <c r="K256" s="65">
        <v>16510</v>
      </c>
      <c r="L256" s="65">
        <f t="shared" si="158"/>
        <v>28060</v>
      </c>
      <c r="M256" s="64" t="str">
        <f t="shared" si="159"/>
        <v>PFSG22</v>
      </c>
      <c r="N256" s="64" t="str">
        <f t="shared" si="160"/>
        <v>JN9111</v>
      </c>
      <c r="O256" s="64">
        <f t="shared" si="161"/>
        <v>3266442</v>
      </c>
      <c r="P256" s="65">
        <v>44640</v>
      </c>
      <c r="Q256" s="65">
        <v>16580</v>
      </c>
      <c r="R256" s="65">
        <f t="shared" si="162"/>
        <v>28060</v>
      </c>
      <c r="S256" s="66">
        <v>8.08</v>
      </c>
      <c r="T256" s="67">
        <f t="shared" si="166"/>
        <v>25793</v>
      </c>
      <c r="U256" s="163"/>
      <c r="V256" s="177">
        <f t="shared" si="163"/>
        <v>-8.08</v>
      </c>
      <c r="W256" s="59">
        <f t="shared" si="164"/>
        <v>0</v>
      </c>
      <c r="X256" s="178">
        <f t="shared" si="165"/>
        <v>0</v>
      </c>
    </row>
    <row r="257" spans="2:24" s="60" customFormat="1">
      <c r="B257" s="265"/>
      <c r="C257" s="61">
        <v>8</v>
      </c>
      <c r="D257" s="62">
        <v>46038</v>
      </c>
      <c r="E257" s="63">
        <v>0.59097222222222223</v>
      </c>
      <c r="F257" s="64">
        <v>997272</v>
      </c>
      <c r="G257" s="64" t="s">
        <v>158</v>
      </c>
      <c r="H257" s="64" t="s">
        <v>159</v>
      </c>
      <c r="I257" s="64">
        <v>3266444</v>
      </c>
      <c r="J257" s="65">
        <v>44610</v>
      </c>
      <c r="K257" s="65">
        <v>16410</v>
      </c>
      <c r="L257" s="65">
        <f t="shared" si="158"/>
        <v>28200</v>
      </c>
      <c r="M257" s="64" t="str">
        <f t="shared" si="159"/>
        <v>VKFL76</v>
      </c>
      <c r="N257" s="64" t="str">
        <f t="shared" si="160"/>
        <v>PWVD80</v>
      </c>
      <c r="O257" s="64">
        <f t="shared" si="161"/>
        <v>3266444</v>
      </c>
      <c r="P257" s="65">
        <v>44670</v>
      </c>
      <c r="Q257" s="65">
        <v>16490</v>
      </c>
      <c r="R257" s="65">
        <f t="shared" si="162"/>
        <v>28180</v>
      </c>
      <c r="S257" s="66">
        <v>8.08</v>
      </c>
      <c r="T257" s="67">
        <f t="shared" si="166"/>
        <v>25903</v>
      </c>
      <c r="U257" s="163"/>
      <c r="V257" s="177">
        <f t="shared" si="163"/>
        <v>-8.08</v>
      </c>
      <c r="W257" s="59">
        <f t="shared" si="164"/>
        <v>-20</v>
      </c>
      <c r="X257" s="178">
        <f t="shared" si="165"/>
        <v>-7.0921985815602842E-4</v>
      </c>
    </row>
    <row r="258" spans="2:24" s="60" customFormat="1" ht="15.75" thickBot="1">
      <c r="B258" s="266"/>
      <c r="C258" s="119">
        <v>9</v>
      </c>
      <c r="D258" s="120">
        <v>46038</v>
      </c>
      <c r="E258" s="68">
        <v>0.61249999999999993</v>
      </c>
      <c r="F258" s="69">
        <v>997271</v>
      </c>
      <c r="G258" s="69" t="s">
        <v>123</v>
      </c>
      <c r="H258" s="69" t="s">
        <v>124</v>
      </c>
      <c r="I258" s="69">
        <v>3266443</v>
      </c>
      <c r="J258" s="70">
        <v>44700</v>
      </c>
      <c r="K258" s="70">
        <v>17050</v>
      </c>
      <c r="L258" s="70">
        <f>IF(K258=0,"",J258-K258)</f>
        <v>27650</v>
      </c>
      <c r="M258" s="69" t="str">
        <f>IF(G258=0,"",+G258)</f>
        <v>LVXJ49</v>
      </c>
      <c r="N258" s="69" t="str">
        <f>IF(H258=0,"",+H258)</f>
        <v>GRCZ50</v>
      </c>
      <c r="O258" s="69">
        <f>IF(I258=0,"",+I258)</f>
        <v>3266443</v>
      </c>
      <c r="P258" s="70">
        <v>44740</v>
      </c>
      <c r="Q258" s="70">
        <v>17100</v>
      </c>
      <c r="R258" s="70">
        <f>IF(Q258=0,"",P258-Q258)</f>
        <v>27640</v>
      </c>
      <c r="S258" s="71">
        <v>8.08</v>
      </c>
      <c r="T258" s="72">
        <f t="shared" si="166"/>
        <v>25407</v>
      </c>
      <c r="U258" s="163"/>
      <c r="V258" s="179">
        <f>0-S258</f>
        <v>-8.08</v>
      </c>
      <c r="W258" s="180">
        <f>IF(R258=0,"",(R258-L258))</f>
        <v>-10</v>
      </c>
      <c r="X258" s="181">
        <f>+W258/L258</f>
        <v>-3.6166365280289331E-4</v>
      </c>
    </row>
    <row r="259" spans="2:24">
      <c r="B259" s="1"/>
      <c r="C259" s="1"/>
      <c r="D259" s="1"/>
      <c r="E259" s="2"/>
      <c r="F259" s="3"/>
      <c r="G259" s="4"/>
      <c r="H259" s="4"/>
      <c r="I259" s="5"/>
      <c r="J259" s="73"/>
      <c r="K259" s="73"/>
      <c r="L259" s="73"/>
      <c r="M259" s="4"/>
      <c r="N259" s="4"/>
      <c r="O259" s="4"/>
      <c r="P259" s="73"/>
      <c r="Q259" s="73"/>
      <c r="R259" s="203"/>
      <c r="S259" s="4"/>
      <c r="T259" s="4"/>
      <c r="U259" s="157"/>
      <c r="V259" s="74"/>
      <c r="W259" s="4"/>
      <c r="X259" s="4"/>
    </row>
    <row r="260" spans="2:24">
      <c r="B260" s="1"/>
      <c r="C260" s="75">
        <f>COUNT(C250:C258)</f>
        <v>9</v>
      </c>
      <c r="D260" s="76"/>
      <c r="E260" s="77"/>
      <c r="F260" s="213" t="s">
        <v>46</v>
      </c>
      <c r="G260" s="214"/>
      <c r="H260" s="214"/>
      <c r="I260" s="215"/>
      <c r="J260" s="78">
        <f>SUM(J250:J258)</f>
        <v>400150</v>
      </c>
      <c r="K260" s="78">
        <f>SUM(K250:K258)</f>
        <v>150180</v>
      </c>
      <c r="L260" s="78">
        <f>SUM(L250:L258)</f>
        <v>249970</v>
      </c>
      <c r="M260" s="79"/>
      <c r="N260" s="79"/>
      <c r="O260" s="79"/>
      <c r="P260" s="78">
        <f>SUM(P250:P258)</f>
        <v>400950</v>
      </c>
      <c r="Q260" s="78">
        <f>SUM(Q250:Q258)</f>
        <v>150910</v>
      </c>
      <c r="R260" s="204">
        <f>SUM(R250:R258)</f>
        <v>250040</v>
      </c>
      <c r="S260" s="128">
        <f>ROUND((((R260-T260)/R260)*100),2)</f>
        <v>8.08</v>
      </c>
      <c r="T260" s="127">
        <f>SUM(T250:T258)</f>
        <v>229837</v>
      </c>
      <c r="U260" s="167"/>
      <c r="V260" s="82"/>
      <c r="W260" s="83">
        <f>SUM(W250:W258)</f>
        <v>70</v>
      </c>
      <c r="X260" s="83">
        <f>SUM(X250:X258)</f>
        <v>2.5961627225219064E-3</v>
      </c>
    </row>
    <row r="261" spans="2:24">
      <c r="C261" s="75">
        <f>SUM(C260)+C244</f>
        <v>117</v>
      </c>
      <c r="D261" s="76"/>
      <c r="E261" s="77"/>
      <c r="F261" s="213" t="s">
        <v>47</v>
      </c>
      <c r="G261" s="214"/>
      <c r="H261" s="214"/>
      <c r="I261" s="215"/>
      <c r="J261" s="78">
        <f>SUM(J250:J258)+J244</f>
        <v>4776920</v>
      </c>
      <c r="K261" s="78">
        <f>SUM(K250:K258)+K244</f>
        <v>1781130</v>
      </c>
      <c r="L261" s="78">
        <f>SUM(L250:L258)+L244</f>
        <v>3276140</v>
      </c>
      <c r="M261" s="79"/>
      <c r="N261" s="79"/>
      <c r="O261" s="79"/>
      <c r="P261" s="78">
        <f>SUM(P250:P258)+P244</f>
        <v>5228340</v>
      </c>
      <c r="Q261" s="78">
        <f>SUM(Q250:Q258)+Q244</f>
        <v>1952550</v>
      </c>
      <c r="R261" s="204">
        <f>SUM(R250:R258)+R244</f>
        <v>3275790</v>
      </c>
      <c r="S261" s="128"/>
      <c r="T261" s="127">
        <f>SUM(T250:T258)+T244</f>
        <v>3006311</v>
      </c>
      <c r="U261" s="164"/>
      <c r="V261" s="82"/>
      <c r="W261" s="85">
        <f>+W260+W244</f>
        <v>-360</v>
      </c>
      <c r="X261" s="83"/>
    </row>
    <row r="263" spans="2:24" ht="15.75" thickBot="1"/>
    <row r="264" spans="2:24" ht="15.75" thickBot="1">
      <c r="B264" s="1"/>
      <c r="C264" s="1"/>
      <c r="D264" s="1" t="s">
        <v>26</v>
      </c>
      <c r="E264" s="2">
        <v>14</v>
      </c>
      <c r="F264" s="45"/>
      <c r="G264" s="237" t="s">
        <v>27</v>
      </c>
      <c r="H264" s="238"/>
      <c r="I264" s="238"/>
      <c r="J264" s="238"/>
      <c r="K264" s="238"/>
      <c r="L264" s="238"/>
      <c r="M264" s="219" t="s">
        <v>28</v>
      </c>
      <c r="N264" s="239"/>
      <c r="O264" s="239"/>
      <c r="P264" s="239"/>
      <c r="Q264" s="239"/>
      <c r="R264" s="239"/>
      <c r="S264" s="239"/>
      <c r="T264" s="240"/>
      <c r="U264" s="162"/>
      <c r="V264" s="2"/>
      <c r="W264" s="231"/>
      <c r="X264" s="241"/>
    </row>
    <row r="265" spans="2:24" ht="26.25" customHeight="1">
      <c r="B265" s="264" t="s">
        <v>89</v>
      </c>
      <c r="C265" s="207" t="s">
        <v>29</v>
      </c>
      <c r="D265" s="209" t="s">
        <v>30</v>
      </c>
      <c r="E265" s="209" t="s">
        <v>31</v>
      </c>
      <c r="F265" s="209" t="s">
        <v>32</v>
      </c>
      <c r="G265" s="211" t="s">
        <v>33</v>
      </c>
      <c r="H265" s="212"/>
      <c r="I265" s="46" t="s">
        <v>34</v>
      </c>
      <c r="J265" s="211" t="s">
        <v>35</v>
      </c>
      <c r="K265" s="223"/>
      <c r="L265" s="212"/>
      <c r="M265" s="224" t="s">
        <v>33</v>
      </c>
      <c r="N265" s="225"/>
      <c r="O265" s="47" t="s">
        <v>34</v>
      </c>
      <c r="P265" s="224" t="s">
        <v>35</v>
      </c>
      <c r="Q265" s="226"/>
      <c r="R265" s="226"/>
      <c r="S265" s="226"/>
      <c r="T265" s="227"/>
      <c r="U265" s="159"/>
      <c r="V265" s="232" t="s">
        <v>36</v>
      </c>
      <c r="W265" s="233"/>
      <c r="X265" s="234"/>
    </row>
    <row r="266" spans="2:24" ht="28.15" customHeight="1" thickBot="1">
      <c r="B266" s="265"/>
      <c r="C266" s="208"/>
      <c r="D266" s="210"/>
      <c r="E266" s="210"/>
      <c r="F266" s="210"/>
      <c r="G266" s="48" t="s">
        <v>37</v>
      </c>
      <c r="H266" s="48" t="s">
        <v>38</v>
      </c>
      <c r="I266" s="49" t="s">
        <v>39</v>
      </c>
      <c r="J266" s="48" t="s">
        <v>40</v>
      </c>
      <c r="K266" s="48" t="s">
        <v>41</v>
      </c>
      <c r="L266" s="48" t="s">
        <v>42</v>
      </c>
      <c r="M266" s="50" t="s">
        <v>37</v>
      </c>
      <c r="N266" s="50" t="s">
        <v>38</v>
      </c>
      <c r="O266" s="50" t="s">
        <v>39</v>
      </c>
      <c r="P266" s="50" t="s">
        <v>40</v>
      </c>
      <c r="Q266" s="50" t="s">
        <v>41</v>
      </c>
      <c r="R266" s="50" t="s">
        <v>42</v>
      </c>
      <c r="S266" s="50" t="s">
        <v>12</v>
      </c>
      <c r="T266" s="51" t="s">
        <v>43</v>
      </c>
      <c r="U266" s="159"/>
      <c r="V266" s="175" t="s">
        <v>44</v>
      </c>
      <c r="W266" s="52" t="s">
        <v>45</v>
      </c>
      <c r="X266" s="176" t="s">
        <v>4</v>
      </c>
    </row>
    <row r="267" spans="2:24" s="60" customFormat="1">
      <c r="B267" s="265"/>
      <c r="C267" s="53">
        <v>1</v>
      </c>
      <c r="D267" s="118">
        <v>46038</v>
      </c>
      <c r="E267" s="54">
        <v>0.8847222222222223</v>
      </c>
      <c r="F267" s="55">
        <v>997273</v>
      </c>
      <c r="G267" s="55" t="s">
        <v>150</v>
      </c>
      <c r="H267" s="55" t="s">
        <v>151</v>
      </c>
      <c r="I267" s="55">
        <v>3266445</v>
      </c>
      <c r="J267" s="56">
        <v>44430</v>
      </c>
      <c r="K267" s="56">
        <v>16230</v>
      </c>
      <c r="L267" s="56">
        <f t="shared" ref="L267:L274" si="170">IF(K267=0,"",J267-K267)</f>
        <v>28200</v>
      </c>
      <c r="M267" s="55" t="str">
        <f t="shared" ref="M267:M274" si="171">IF(G267=0,"",+G267)</f>
        <v>PKFW26</v>
      </c>
      <c r="N267" s="55" t="str">
        <f t="shared" ref="N267:N274" si="172">IF(H267=0,"",+H267)</f>
        <v>JN1740</v>
      </c>
      <c r="O267" s="55">
        <f t="shared" ref="O267:O274" si="173">IF(I267=0,"",+I267)</f>
        <v>3266445</v>
      </c>
      <c r="P267" s="56">
        <v>44490</v>
      </c>
      <c r="Q267" s="56">
        <v>16260</v>
      </c>
      <c r="R267" s="56">
        <f t="shared" ref="R267:R274" si="174">IF(Q267=0,"",P267-Q267)</f>
        <v>28230</v>
      </c>
      <c r="S267" s="57">
        <v>8.14</v>
      </c>
      <c r="T267" s="58">
        <f>ROUND(IF(S267=0,"",(R267-(R267*S267)/100)),0)</f>
        <v>25932</v>
      </c>
      <c r="U267" s="163"/>
      <c r="V267" s="177">
        <f t="shared" ref="V267:V274" si="175">0-S267</f>
        <v>-8.14</v>
      </c>
      <c r="W267" s="59">
        <f t="shared" ref="W267:W274" si="176">IF(R267=0,"",(R267-L267))</f>
        <v>30</v>
      </c>
      <c r="X267" s="178">
        <f t="shared" ref="X267:X274" si="177">+W267/L267</f>
        <v>1.0638297872340426E-3</v>
      </c>
    </row>
    <row r="268" spans="2:24" s="60" customFormat="1">
      <c r="B268" s="265"/>
      <c r="C268" s="61">
        <v>2</v>
      </c>
      <c r="D268" s="62">
        <v>46039</v>
      </c>
      <c r="E268" s="63">
        <v>0.59652777777777777</v>
      </c>
      <c r="F268" s="64">
        <v>997274</v>
      </c>
      <c r="G268" s="64" t="s">
        <v>148</v>
      </c>
      <c r="H268" s="64" t="s">
        <v>149</v>
      </c>
      <c r="I268" s="64">
        <v>3266446</v>
      </c>
      <c r="J268" s="65">
        <v>44430</v>
      </c>
      <c r="K268" s="65">
        <v>17060</v>
      </c>
      <c r="L268" s="65">
        <f t="shared" si="170"/>
        <v>27370</v>
      </c>
      <c r="M268" s="64" t="str">
        <f t="shared" si="171"/>
        <v>RYGY19</v>
      </c>
      <c r="N268" s="64" t="str">
        <f t="shared" si="172"/>
        <v>JG7849</v>
      </c>
      <c r="O268" s="64">
        <f t="shared" si="173"/>
        <v>3266446</v>
      </c>
      <c r="P268" s="65">
        <v>44450</v>
      </c>
      <c r="Q268" s="65">
        <v>17070</v>
      </c>
      <c r="R268" s="65">
        <f t="shared" si="174"/>
        <v>27380</v>
      </c>
      <c r="S268" s="66">
        <v>8.14</v>
      </c>
      <c r="T268" s="67">
        <f>ROUND(IF(S268=0,"",(R268-(R268*S268)/100)),0)</f>
        <v>25151</v>
      </c>
      <c r="U268" s="163"/>
      <c r="V268" s="177">
        <f t="shared" si="175"/>
        <v>-8.14</v>
      </c>
      <c r="W268" s="59">
        <f t="shared" si="176"/>
        <v>10</v>
      </c>
      <c r="X268" s="178">
        <f t="shared" si="177"/>
        <v>3.6536353671903543E-4</v>
      </c>
    </row>
    <row r="269" spans="2:24" s="60" customFormat="1">
      <c r="B269" s="265"/>
      <c r="C269" s="61">
        <v>3</v>
      </c>
      <c r="D269" s="62">
        <v>46039</v>
      </c>
      <c r="E269" s="63">
        <v>0.6</v>
      </c>
      <c r="F269" s="64">
        <v>997278</v>
      </c>
      <c r="G269" s="64" t="s">
        <v>152</v>
      </c>
      <c r="H269" s="64" t="s">
        <v>153</v>
      </c>
      <c r="I269" s="64">
        <v>3266448</v>
      </c>
      <c r="J269" s="65">
        <v>44370</v>
      </c>
      <c r="K269" s="65">
        <v>16760</v>
      </c>
      <c r="L269" s="65">
        <f t="shared" si="170"/>
        <v>27610</v>
      </c>
      <c r="M269" s="64" t="str">
        <f t="shared" si="171"/>
        <v>LZPX85</v>
      </c>
      <c r="N269" s="64" t="str">
        <f t="shared" si="172"/>
        <v>PXCV47</v>
      </c>
      <c r="O269" s="64">
        <f t="shared" si="173"/>
        <v>3266448</v>
      </c>
      <c r="P269" s="65">
        <v>44410</v>
      </c>
      <c r="Q269" s="65">
        <v>16800</v>
      </c>
      <c r="R269" s="65">
        <f t="shared" si="174"/>
        <v>27610</v>
      </c>
      <c r="S269" s="66">
        <v>8.14</v>
      </c>
      <c r="T269" s="67">
        <f t="shared" ref="T269:T275" si="178">ROUND(IF(S269=0,"",(R269-(R269*S269)/100)),0)</f>
        <v>25363</v>
      </c>
      <c r="U269" s="163"/>
      <c r="V269" s="177">
        <f t="shared" si="175"/>
        <v>-8.14</v>
      </c>
      <c r="W269" s="59">
        <f t="shared" si="176"/>
        <v>0</v>
      </c>
      <c r="X269" s="178">
        <f t="shared" si="177"/>
        <v>0</v>
      </c>
    </row>
    <row r="270" spans="2:24" s="60" customFormat="1">
      <c r="B270" s="265"/>
      <c r="C270" s="61">
        <v>4</v>
      </c>
      <c r="D270" s="62">
        <v>46039</v>
      </c>
      <c r="E270" s="63">
        <v>0.61597222222222225</v>
      </c>
      <c r="F270" s="64">
        <v>997275</v>
      </c>
      <c r="G270" s="64" t="s">
        <v>105</v>
      </c>
      <c r="H270" s="64" t="s">
        <v>106</v>
      </c>
      <c r="I270" s="64">
        <v>3266447</v>
      </c>
      <c r="J270" s="65">
        <v>44150</v>
      </c>
      <c r="K270" s="65">
        <v>15830</v>
      </c>
      <c r="L270" s="65">
        <f t="shared" si="170"/>
        <v>28320</v>
      </c>
      <c r="M270" s="64" t="str">
        <f t="shared" si="171"/>
        <v>LPKD54</v>
      </c>
      <c r="N270" s="64" t="str">
        <f t="shared" si="172"/>
        <v>GRGH84</v>
      </c>
      <c r="O270" s="64">
        <f t="shared" si="173"/>
        <v>3266447</v>
      </c>
      <c r="P270" s="65">
        <v>44650</v>
      </c>
      <c r="Q270" s="65">
        <v>16340</v>
      </c>
      <c r="R270" s="65">
        <f t="shared" si="174"/>
        <v>28310</v>
      </c>
      <c r="S270" s="66">
        <v>8.14</v>
      </c>
      <c r="T270" s="67">
        <f t="shared" si="178"/>
        <v>26006</v>
      </c>
      <c r="U270" s="163"/>
      <c r="V270" s="177">
        <f t="shared" si="175"/>
        <v>-8.14</v>
      </c>
      <c r="W270" s="59">
        <f t="shared" si="176"/>
        <v>-10</v>
      </c>
      <c r="X270" s="178">
        <f t="shared" si="177"/>
        <v>-3.5310734463276836E-4</v>
      </c>
    </row>
    <row r="271" spans="2:24" s="60" customFormat="1">
      <c r="B271" s="265"/>
      <c r="C271" s="61">
        <v>5</v>
      </c>
      <c r="D271" s="62">
        <v>46039</v>
      </c>
      <c r="E271" s="63">
        <v>0.68333333333333324</v>
      </c>
      <c r="F271" s="64">
        <v>997276</v>
      </c>
      <c r="G271" s="64" t="s">
        <v>113</v>
      </c>
      <c r="H271" s="64" t="s">
        <v>114</v>
      </c>
      <c r="I271" s="64">
        <v>3266449</v>
      </c>
      <c r="J271" s="65">
        <v>44590</v>
      </c>
      <c r="K271" s="65">
        <v>16240</v>
      </c>
      <c r="L271" s="65">
        <f t="shared" si="170"/>
        <v>28350</v>
      </c>
      <c r="M271" s="64" t="str">
        <f t="shared" si="171"/>
        <v>SKZG31</v>
      </c>
      <c r="N271" s="64" t="str">
        <f t="shared" si="172"/>
        <v>JWPK57</v>
      </c>
      <c r="O271" s="64">
        <f t="shared" si="173"/>
        <v>3266449</v>
      </c>
      <c r="P271" s="65">
        <v>44620</v>
      </c>
      <c r="Q271" s="65">
        <v>16250</v>
      </c>
      <c r="R271" s="65">
        <f t="shared" si="174"/>
        <v>28370</v>
      </c>
      <c r="S271" s="66">
        <v>8.14</v>
      </c>
      <c r="T271" s="67">
        <f t="shared" si="178"/>
        <v>26061</v>
      </c>
      <c r="U271" s="163"/>
      <c r="V271" s="177">
        <f t="shared" si="175"/>
        <v>-8.14</v>
      </c>
      <c r="W271" s="59">
        <f t="shared" si="176"/>
        <v>20</v>
      </c>
      <c r="X271" s="178">
        <f t="shared" si="177"/>
        <v>7.0546737213403885E-4</v>
      </c>
    </row>
    <row r="272" spans="2:24" s="60" customFormat="1">
      <c r="B272" s="265"/>
      <c r="C272" s="61">
        <v>6</v>
      </c>
      <c r="D272" s="62">
        <v>46039</v>
      </c>
      <c r="E272" s="63">
        <v>0.72291666666666676</v>
      </c>
      <c r="F272" s="64">
        <v>997277</v>
      </c>
      <c r="G272" s="64" t="s">
        <v>161</v>
      </c>
      <c r="H272" s="64" t="s">
        <v>162</v>
      </c>
      <c r="I272" s="64">
        <v>3266450</v>
      </c>
      <c r="J272" s="65">
        <v>44590</v>
      </c>
      <c r="K272" s="65">
        <v>16130</v>
      </c>
      <c r="L272" s="65">
        <f t="shared" si="170"/>
        <v>28460</v>
      </c>
      <c r="M272" s="64" t="str">
        <f t="shared" si="171"/>
        <v>SKZG39</v>
      </c>
      <c r="N272" s="64" t="str">
        <f t="shared" si="172"/>
        <v>PXHB14</v>
      </c>
      <c r="O272" s="64">
        <f t="shared" si="173"/>
        <v>3266450</v>
      </c>
      <c r="P272" s="65">
        <v>44600</v>
      </c>
      <c r="Q272" s="65">
        <v>16120</v>
      </c>
      <c r="R272" s="65">
        <f t="shared" si="174"/>
        <v>28480</v>
      </c>
      <c r="S272" s="66">
        <v>8.14</v>
      </c>
      <c r="T272" s="67">
        <f t="shared" si="178"/>
        <v>26162</v>
      </c>
      <c r="U272" s="163"/>
      <c r="V272" s="177">
        <f t="shared" si="175"/>
        <v>-8.14</v>
      </c>
      <c r="W272" s="59">
        <f t="shared" si="176"/>
        <v>20</v>
      </c>
      <c r="X272" s="178">
        <f t="shared" si="177"/>
        <v>7.0274068868587491E-4</v>
      </c>
    </row>
    <row r="273" spans="2:24" s="60" customFormat="1">
      <c r="B273" s="265"/>
      <c r="C273" s="61">
        <v>7</v>
      </c>
      <c r="D273" s="62">
        <v>46039</v>
      </c>
      <c r="E273" s="63">
        <v>0.75486111111111109</v>
      </c>
      <c r="F273" s="64">
        <v>997280</v>
      </c>
      <c r="G273" s="64" t="s">
        <v>123</v>
      </c>
      <c r="H273" s="64" t="s">
        <v>124</v>
      </c>
      <c r="I273" s="64">
        <v>3266451</v>
      </c>
      <c r="J273" s="65">
        <v>44740</v>
      </c>
      <c r="K273" s="65">
        <v>17050</v>
      </c>
      <c r="L273" s="65">
        <f t="shared" si="170"/>
        <v>27690</v>
      </c>
      <c r="M273" s="64" t="str">
        <f t="shared" si="171"/>
        <v>LVXJ49</v>
      </c>
      <c r="N273" s="64" t="str">
        <f t="shared" si="172"/>
        <v>GRCZ50</v>
      </c>
      <c r="O273" s="64">
        <f t="shared" si="173"/>
        <v>3266451</v>
      </c>
      <c r="P273" s="65">
        <v>44790</v>
      </c>
      <c r="Q273" s="65">
        <v>17070</v>
      </c>
      <c r="R273" s="65">
        <f t="shared" si="174"/>
        <v>27720</v>
      </c>
      <c r="S273" s="66">
        <v>8.14</v>
      </c>
      <c r="T273" s="67">
        <f t="shared" si="178"/>
        <v>25464</v>
      </c>
      <c r="U273" s="163"/>
      <c r="V273" s="177">
        <f t="shared" si="175"/>
        <v>-8.14</v>
      </c>
      <c r="W273" s="59">
        <f t="shared" si="176"/>
        <v>30</v>
      </c>
      <c r="X273" s="178">
        <f t="shared" si="177"/>
        <v>1.0834236186348862E-3</v>
      </c>
    </row>
    <row r="274" spans="2:24" s="60" customFormat="1">
      <c r="B274" s="265"/>
      <c r="C274" s="61">
        <v>8</v>
      </c>
      <c r="D274" s="62">
        <v>46039</v>
      </c>
      <c r="E274" s="63">
        <v>0.87013888888888891</v>
      </c>
      <c r="F274" s="64">
        <v>997281</v>
      </c>
      <c r="G274" s="64" t="s">
        <v>146</v>
      </c>
      <c r="H274" s="64" t="s">
        <v>147</v>
      </c>
      <c r="I274" s="64">
        <v>3266452</v>
      </c>
      <c r="J274" s="65">
        <v>44220</v>
      </c>
      <c r="K274" s="65">
        <v>16670</v>
      </c>
      <c r="L274" s="65">
        <f t="shared" si="170"/>
        <v>27550</v>
      </c>
      <c r="M274" s="64" t="str">
        <f t="shared" si="171"/>
        <v>SKZG51</v>
      </c>
      <c r="N274" s="64" t="str">
        <f t="shared" si="172"/>
        <v>PWWV47</v>
      </c>
      <c r="O274" s="64">
        <f t="shared" si="173"/>
        <v>3266452</v>
      </c>
      <c r="P274" s="65">
        <v>44260</v>
      </c>
      <c r="Q274" s="65">
        <v>16690</v>
      </c>
      <c r="R274" s="65">
        <f t="shared" si="174"/>
        <v>27570</v>
      </c>
      <c r="S274" s="66">
        <v>8.14</v>
      </c>
      <c r="T274" s="67">
        <f t="shared" si="178"/>
        <v>25326</v>
      </c>
      <c r="U274" s="163"/>
      <c r="V274" s="177">
        <f t="shared" si="175"/>
        <v>-8.14</v>
      </c>
      <c r="W274" s="59">
        <f t="shared" si="176"/>
        <v>20</v>
      </c>
      <c r="X274" s="178">
        <f t="shared" si="177"/>
        <v>7.2595281306715059E-4</v>
      </c>
    </row>
    <row r="275" spans="2:24" s="60" customFormat="1" ht="15.75" thickBot="1">
      <c r="B275" s="266"/>
      <c r="C275" s="119">
        <v>9</v>
      </c>
      <c r="D275" s="120" t="s">
        <v>166</v>
      </c>
      <c r="E275" s="68">
        <v>0.56874999999999998</v>
      </c>
      <c r="F275" s="69">
        <v>997283</v>
      </c>
      <c r="G275" s="69" t="s">
        <v>148</v>
      </c>
      <c r="H275" s="69" t="s">
        <v>149</v>
      </c>
      <c r="I275" s="69">
        <v>3266456</v>
      </c>
      <c r="J275" s="70">
        <v>44180</v>
      </c>
      <c r="K275" s="70">
        <v>16910</v>
      </c>
      <c r="L275" s="70">
        <f>IF(K275=0,"",J275-K275)</f>
        <v>27270</v>
      </c>
      <c r="M275" s="69" t="str">
        <f>IF(G275=0,"",+G275)</f>
        <v>RYGY19</v>
      </c>
      <c r="N275" s="69" t="str">
        <f>IF(H275=0,"",+H275)</f>
        <v>JG7849</v>
      </c>
      <c r="O275" s="69">
        <f>IF(I275=0,"",+I275)</f>
        <v>3266456</v>
      </c>
      <c r="P275" s="70">
        <v>44180</v>
      </c>
      <c r="Q275" s="70">
        <v>16910</v>
      </c>
      <c r="R275" s="70">
        <f>IF(Q275=0,"",P275-Q275)</f>
        <v>27270</v>
      </c>
      <c r="S275" s="71">
        <v>8.14</v>
      </c>
      <c r="T275" s="72">
        <f t="shared" si="178"/>
        <v>25050</v>
      </c>
      <c r="U275" s="163"/>
      <c r="V275" s="179">
        <f>0-S275</f>
        <v>-8.14</v>
      </c>
      <c r="W275" s="180">
        <f>IF(R275=0,"",(R275-L275))</f>
        <v>0</v>
      </c>
      <c r="X275" s="181">
        <f>+W275/L275</f>
        <v>0</v>
      </c>
    </row>
    <row r="276" spans="2:24">
      <c r="B276" s="1"/>
      <c r="C276" s="1"/>
      <c r="D276" s="1"/>
      <c r="E276" s="2"/>
      <c r="F276" s="3"/>
      <c r="G276" s="4"/>
      <c r="H276" s="4"/>
      <c r="I276" s="5"/>
      <c r="J276" s="73"/>
      <c r="K276" s="73"/>
      <c r="L276" s="73"/>
      <c r="M276" s="4"/>
      <c r="N276" s="4"/>
      <c r="O276" s="4"/>
      <c r="P276" s="73"/>
      <c r="Q276" s="73"/>
      <c r="R276" s="203"/>
      <c r="S276" s="4"/>
      <c r="T276" s="4"/>
      <c r="U276" s="157"/>
      <c r="V276" s="74"/>
      <c r="W276" s="4"/>
      <c r="X276" s="4"/>
    </row>
    <row r="277" spans="2:24">
      <c r="B277" s="1"/>
      <c r="C277" s="75">
        <f>COUNT(C267:C275)</f>
        <v>9</v>
      </c>
      <c r="D277" s="76"/>
      <c r="E277" s="77"/>
      <c r="F277" s="213" t="s">
        <v>46</v>
      </c>
      <c r="G277" s="214"/>
      <c r="H277" s="214"/>
      <c r="I277" s="215"/>
      <c r="J277" s="78">
        <f>SUM(J267:J275)</f>
        <v>399700</v>
      </c>
      <c r="K277" s="78">
        <f>SUM(K267:K275)</f>
        <v>148880</v>
      </c>
      <c r="L277" s="78">
        <f>SUM(L267:L275)</f>
        <v>250820</v>
      </c>
      <c r="M277" s="79"/>
      <c r="N277" s="79"/>
      <c r="O277" s="79"/>
      <c r="P277" s="78">
        <f>SUM(P267:P275)</f>
        <v>400450</v>
      </c>
      <c r="Q277" s="78">
        <f>SUM(Q267:Q275)</f>
        <v>149510</v>
      </c>
      <c r="R277" s="204">
        <f>SUM(R267:R275)</f>
        <v>250940</v>
      </c>
      <c r="S277" s="128">
        <f>ROUND((((R277-T277)/R277)*100),2)</f>
        <v>8.14</v>
      </c>
      <c r="T277" s="127">
        <f>SUM(T267:T275)</f>
        <v>230515</v>
      </c>
      <c r="U277" s="164"/>
      <c r="V277" s="82"/>
      <c r="W277" s="83">
        <f>SUM(W267:W275)</f>
        <v>120</v>
      </c>
      <c r="X277" s="83">
        <f>SUM(X267:X275)</f>
        <v>4.29367047184226E-3</v>
      </c>
    </row>
    <row r="278" spans="2:24">
      <c r="C278" s="75">
        <f>SUM(C277)+C261</f>
        <v>126</v>
      </c>
      <c r="D278" s="76"/>
      <c r="E278" s="77"/>
      <c r="F278" s="213" t="s">
        <v>47</v>
      </c>
      <c r="G278" s="214"/>
      <c r="H278" s="214"/>
      <c r="I278" s="215"/>
      <c r="J278" s="78">
        <f>SUM(J267:J275)+J261</f>
        <v>5176620</v>
      </c>
      <c r="K278" s="78">
        <f>SUM(K267:K275)+K261</f>
        <v>1930010</v>
      </c>
      <c r="L278" s="78">
        <f>SUM(L267:L275)+L261</f>
        <v>3526960</v>
      </c>
      <c r="M278" s="79"/>
      <c r="N278" s="79"/>
      <c r="O278" s="79"/>
      <c r="P278" s="78">
        <f>SUM(P267:P275)+P261</f>
        <v>5628790</v>
      </c>
      <c r="Q278" s="78">
        <f>SUM(Q267:Q275)+Q261</f>
        <v>2102060</v>
      </c>
      <c r="R278" s="204">
        <f>SUM(R267:R275)+R261</f>
        <v>3526730</v>
      </c>
      <c r="S278" s="128"/>
      <c r="T278" s="127">
        <f>SUM(T267:T275)+T261</f>
        <v>3236826</v>
      </c>
      <c r="U278" s="164"/>
      <c r="V278" s="82"/>
      <c r="W278" s="85">
        <f>+W277+W261</f>
        <v>-240</v>
      </c>
      <c r="X278" s="83"/>
    </row>
    <row r="280" spans="2:24" ht="15.75" thickBot="1"/>
    <row r="281" spans="2:24" ht="15.75" thickBot="1">
      <c r="B281" s="1"/>
      <c r="C281" s="1"/>
      <c r="D281" s="1" t="s">
        <v>26</v>
      </c>
      <c r="E281" s="2">
        <v>15</v>
      </c>
      <c r="F281" s="45"/>
      <c r="G281" s="237" t="s">
        <v>27</v>
      </c>
      <c r="H281" s="238"/>
      <c r="I281" s="238"/>
      <c r="J281" s="238"/>
      <c r="K281" s="238"/>
      <c r="L281" s="238"/>
      <c r="M281" s="219" t="s">
        <v>28</v>
      </c>
      <c r="N281" s="239"/>
      <c r="O281" s="239"/>
      <c r="P281" s="239"/>
      <c r="Q281" s="239"/>
      <c r="R281" s="239"/>
      <c r="S281" s="239"/>
      <c r="T281" s="240"/>
      <c r="U281" s="162"/>
      <c r="V281" s="2"/>
      <c r="W281" s="231"/>
      <c r="X281" s="241"/>
    </row>
    <row r="282" spans="2:24" ht="26.25" customHeight="1">
      <c r="B282" s="272" t="s">
        <v>90</v>
      </c>
      <c r="C282" s="207" t="s">
        <v>29</v>
      </c>
      <c r="D282" s="209" t="s">
        <v>30</v>
      </c>
      <c r="E282" s="209" t="s">
        <v>31</v>
      </c>
      <c r="F282" s="209" t="s">
        <v>32</v>
      </c>
      <c r="G282" s="211" t="s">
        <v>33</v>
      </c>
      <c r="H282" s="212"/>
      <c r="I282" s="46" t="s">
        <v>34</v>
      </c>
      <c r="J282" s="211" t="s">
        <v>35</v>
      </c>
      <c r="K282" s="223"/>
      <c r="L282" s="212"/>
      <c r="M282" s="224" t="s">
        <v>33</v>
      </c>
      <c r="N282" s="225"/>
      <c r="O282" s="47" t="s">
        <v>34</v>
      </c>
      <c r="P282" s="224" t="s">
        <v>35</v>
      </c>
      <c r="Q282" s="226"/>
      <c r="R282" s="226"/>
      <c r="S282" s="226"/>
      <c r="T282" s="227"/>
      <c r="U282" s="159"/>
      <c r="V282" s="232" t="s">
        <v>36</v>
      </c>
      <c r="W282" s="233"/>
      <c r="X282" s="234"/>
    </row>
    <row r="283" spans="2:24" ht="28.15" customHeight="1" thickBot="1">
      <c r="B283" s="273"/>
      <c r="C283" s="208"/>
      <c r="D283" s="210"/>
      <c r="E283" s="210"/>
      <c r="F283" s="210"/>
      <c r="G283" s="48" t="s">
        <v>37</v>
      </c>
      <c r="H283" s="48" t="s">
        <v>38</v>
      </c>
      <c r="I283" s="49" t="s">
        <v>39</v>
      </c>
      <c r="J283" s="48" t="s">
        <v>40</v>
      </c>
      <c r="K283" s="48" t="s">
        <v>41</v>
      </c>
      <c r="L283" s="48" t="s">
        <v>42</v>
      </c>
      <c r="M283" s="50" t="s">
        <v>37</v>
      </c>
      <c r="N283" s="50" t="s">
        <v>38</v>
      </c>
      <c r="O283" s="50" t="s">
        <v>39</v>
      </c>
      <c r="P283" s="50" t="s">
        <v>40</v>
      </c>
      <c r="Q283" s="50" t="s">
        <v>41</v>
      </c>
      <c r="R283" s="50" t="s">
        <v>42</v>
      </c>
      <c r="S283" s="50" t="s">
        <v>12</v>
      </c>
      <c r="T283" s="51" t="s">
        <v>43</v>
      </c>
      <c r="U283" s="159"/>
      <c r="V283" s="175" t="s">
        <v>44</v>
      </c>
      <c r="W283" s="52" t="s">
        <v>45</v>
      </c>
      <c r="X283" s="176" t="s">
        <v>4</v>
      </c>
    </row>
    <row r="284" spans="2:24" s="60" customFormat="1">
      <c r="B284" s="273"/>
      <c r="C284" s="53">
        <v>1</v>
      </c>
      <c r="D284" s="118" t="s">
        <v>166</v>
      </c>
      <c r="E284" s="54">
        <v>0.56944444444444442</v>
      </c>
      <c r="F284" s="55">
        <v>997284</v>
      </c>
      <c r="G284" s="55" t="s">
        <v>113</v>
      </c>
      <c r="H284" s="55" t="s">
        <v>114</v>
      </c>
      <c r="I284" s="55">
        <v>3266457</v>
      </c>
      <c r="J284" s="56">
        <v>44520</v>
      </c>
      <c r="K284" s="56">
        <v>16100</v>
      </c>
      <c r="L284" s="56">
        <f t="shared" ref="L284:L291" si="179">IF(K284=0,"",J284-K284)</f>
        <v>28420</v>
      </c>
      <c r="M284" s="55" t="str">
        <f t="shared" ref="M284:M291" si="180">IF(G284=0,"",+G284)</f>
        <v>SKZG31</v>
      </c>
      <c r="N284" s="55" t="str">
        <f t="shared" ref="N284:N291" si="181">IF(H284=0,"",+H284)</f>
        <v>JWPK57</v>
      </c>
      <c r="O284" s="55">
        <f t="shared" ref="O284:O291" si="182">IF(I284=0,"",+I284)</f>
        <v>3266457</v>
      </c>
      <c r="P284" s="56">
        <v>44520</v>
      </c>
      <c r="Q284" s="56">
        <v>16120</v>
      </c>
      <c r="R284" s="56">
        <f t="shared" ref="R284:R291" si="183">IF(Q284=0,"",P284-Q284)</f>
        <v>28400</v>
      </c>
      <c r="S284" s="57">
        <v>7.99</v>
      </c>
      <c r="T284" s="58">
        <f>ROUND(IF(S284=0,"",(R284-(R284*S284)/100)),0)</f>
        <v>26131</v>
      </c>
      <c r="U284" s="163"/>
      <c r="V284" s="177">
        <f t="shared" ref="V284:V292" si="184">0-S284</f>
        <v>-7.99</v>
      </c>
      <c r="W284" s="59">
        <f t="shared" ref="W284:W292" si="185">IF(R284=0,"",(R284-L284))</f>
        <v>-20</v>
      </c>
      <c r="X284" s="178">
        <f t="shared" ref="X284:X292" si="186">+W284/L284</f>
        <v>-7.0372976776917663E-4</v>
      </c>
    </row>
    <row r="285" spans="2:24" s="60" customFormat="1">
      <c r="B285" s="273"/>
      <c r="C285" s="61">
        <v>2</v>
      </c>
      <c r="D285" s="62" t="s">
        <v>166</v>
      </c>
      <c r="E285" s="63">
        <v>0.57361111111111118</v>
      </c>
      <c r="F285" s="64">
        <v>997286</v>
      </c>
      <c r="G285" s="64" t="s">
        <v>144</v>
      </c>
      <c r="H285" s="64" t="s">
        <v>145</v>
      </c>
      <c r="I285" s="64">
        <v>3266453</v>
      </c>
      <c r="J285" s="65">
        <v>44320</v>
      </c>
      <c r="K285" s="65">
        <v>16730</v>
      </c>
      <c r="L285" s="65">
        <f t="shared" si="179"/>
        <v>27590</v>
      </c>
      <c r="M285" s="64" t="str">
        <f t="shared" si="180"/>
        <v>PFSG22</v>
      </c>
      <c r="N285" s="64" t="str">
        <f t="shared" si="181"/>
        <v>JN9111</v>
      </c>
      <c r="O285" s="64">
        <f t="shared" si="182"/>
        <v>3266453</v>
      </c>
      <c r="P285" s="65">
        <v>44340</v>
      </c>
      <c r="Q285" s="65">
        <v>16760</v>
      </c>
      <c r="R285" s="65">
        <f t="shared" si="183"/>
        <v>27580</v>
      </c>
      <c r="S285" s="66">
        <v>7.99</v>
      </c>
      <c r="T285" s="67">
        <f>ROUND(IF(S285=0,"",(R285-(R285*S285)/100)),0)</f>
        <v>25376</v>
      </c>
      <c r="U285" s="163"/>
      <c r="V285" s="177">
        <f>0-S285</f>
        <v>-7.99</v>
      </c>
      <c r="W285" s="59">
        <f>IF(R285=0,"",(R285-L285))</f>
        <v>-10</v>
      </c>
      <c r="X285" s="178">
        <f>+W285/L285</f>
        <v>-3.6245016310257339E-4</v>
      </c>
    </row>
    <row r="286" spans="2:24" s="60" customFormat="1">
      <c r="B286" s="273"/>
      <c r="C286" s="61">
        <v>3</v>
      </c>
      <c r="D286" s="62" t="s">
        <v>166</v>
      </c>
      <c r="E286" s="63">
        <v>0.57430555555555551</v>
      </c>
      <c r="F286" s="64">
        <v>997287</v>
      </c>
      <c r="G286" s="64" t="s">
        <v>167</v>
      </c>
      <c r="H286" s="64" t="s">
        <v>168</v>
      </c>
      <c r="I286" s="64">
        <v>3266454</v>
      </c>
      <c r="J286" s="65">
        <v>44630</v>
      </c>
      <c r="K286" s="65">
        <v>17200</v>
      </c>
      <c r="L286" s="65">
        <f t="shared" si="179"/>
        <v>27430</v>
      </c>
      <c r="M286" s="64" t="str">
        <f t="shared" si="180"/>
        <v>SYGG92</v>
      </c>
      <c r="N286" s="64" t="str">
        <f t="shared" si="181"/>
        <v>GRJD17</v>
      </c>
      <c r="O286" s="64">
        <f t="shared" si="182"/>
        <v>3266454</v>
      </c>
      <c r="P286" s="65">
        <v>44620</v>
      </c>
      <c r="Q286" s="65">
        <v>17230</v>
      </c>
      <c r="R286" s="65">
        <f t="shared" si="183"/>
        <v>27390</v>
      </c>
      <c r="S286" s="66">
        <v>7.99</v>
      </c>
      <c r="T286" s="67">
        <f t="shared" ref="T286:T292" si="187">ROUND(IF(S286=0,"",(R286-(R286*S286)/100)),0)</f>
        <v>25202</v>
      </c>
      <c r="U286" s="163"/>
      <c r="V286" s="177">
        <f t="shared" si="184"/>
        <v>-7.99</v>
      </c>
      <c r="W286" s="59">
        <f t="shared" si="185"/>
        <v>-40</v>
      </c>
      <c r="X286" s="178">
        <f t="shared" si="186"/>
        <v>-1.4582573824279985E-3</v>
      </c>
    </row>
    <row r="287" spans="2:24" s="60" customFormat="1">
      <c r="B287" s="273"/>
      <c r="C287" s="61">
        <v>4</v>
      </c>
      <c r="D287" s="62" t="s">
        <v>166</v>
      </c>
      <c r="E287" s="63">
        <v>0.57500000000000007</v>
      </c>
      <c r="F287" s="64">
        <v>997282</v>
      </c>
      <c r="G287" s="64" t="s">
        <v>152</v>
      </c>
      <c r="H287" s="64" t="s">
        <v>153</v>
      </c>
      <c r="I287" s="64">
        <v>3266455</v>
      </c>
      <c r="J287" s="65">
        <v>44390</v>
      </c>
      <c r="K287" s="65">
        <v>16620</v>
      </c>
      <c r="L287" s="65">
        <f t="shared" si="179"/>
        <v>27770</v>
      </c>
      <c r="M287" s="64" t="str">
        <f t="shared" si="180"/>
        <v>LZPX85</v>
      </c>
      <c r="N287" s="64" t="str">
        <f t="shared" si="181"/>
        <v>PXCV47</v>
      </c>
      <c r="O287" s="64">
        <f t="shared" si="182"/>
        <v>3266455</v>
      </c>
      <c r="P287" s="65">
        <v>44400</v>
      </c>
      <c r="Q287" s="65">
        <v>16660</v>
      </c>
      <c r="R287" s="65">
        <f t="shared" si="183"/>
        <v>27740</v>
      </c>
      <c r="S287" s="66">
        <v>7.99</v>
      </c>
      <c r="T287" s="67">
        <f t="shared" si="187"/>
        <v>25524</v>
      </c>
      <c r="U287" s="163"/>
      <c r="V287" s="177">
        <f t="shared" si="184"/>
        <v>-7.99</v>
      </c>
      <c r="W287" s="59">
        <f t="shared" si="185"/>
        <v>-30</v>
      </c>
      <c r="X287" s="178">
        <f t="shared" si="186"/>
        <v>-1.0803024846957148E-3</v>
      </c>
    </row>
    <row r="288" spans="2:24" s="60" customFormat="1">
      <c r="B288" s="273"/>
      <c r="C288" s="61">
        <v>5</v>
      </c>
      <c r="D288" s="62" t="s">
        <v>166</v>
      </c>
      <c r="E288" s="63">
        <v>0.80138888888888893</v>
      </c>
      <c r="F288" s="64">
        <v>997291</v>
      </c>
      <c r="G288" s="64" t="s">
        <v>146</v>
      </c>
      <c r="H288" s="64" t="s">
        <v>147</v>
      </c>
      <c r="I288" s="64">
        <v>3266459</v>
      </c>
      <c r="J288" s="65">
        <v>44150</v>
      </c>
      <c r="K288" s="65">
        <v>16560</v>
      </c>
      <c r="L288" s="65">
        <f t="shared" si="179"/>
        <v>27590</v>
      </c>
      <c r="M288" s="64" t="str">
        <f t="shared" si="180"/>
        <v>SKZG51</v>
      </c>
      <c r="N288" s="64" t="str">
        <f t="shared" si="181"/>
        <v>PWWV47</v>
      </c>
      <c r="O288" s="64">
        <f t="shared" si="182"/>
        <v>3266459</v>
      </c>
      <c r="P288" s="65">
        <v>44200</v>
      </c>
      <c r="Q288" s="65">
        <v>16570</v>
      </c>
      <c r="R288" s="65">
        <f t="shared" si="183"/>
        <v>27630</v>
      </c>
      <c r="S288" s="66">
        <v>7.99</v>
      </c>
      <c r="T288" s="67">
        <f t="shared" si="187"/>
        <v>25422</v>
      </c>
      <c r="U288" s="163"/>
      <c r="V288" s="177">
        <f>0-S288</f>
        <v>-7.99</v>
      </c>
      <c r="W288" s="59">
        <f>IF(R288=0,"",(R288-L288))</f>
        <v>40</v>
      </c>
      <c r="X288" s="178">
        <f>+W288/L288</f>
        <v>1.4498006524102935E-3</v>
      </c>
    </row>
    <row r="289" spans="2:24" s="60" customFormat="1">
      <c r="B289" s="273"/>
      <c r="C289" s="61">
        <v>6</v>
      </c>
      <c r="D289" s="62" t="s">
        <v>166</v>
      </c>
      <c r="E289" s="63">
        <v>0.81388888888888899</v>
      </c>
      <c r="F289" s="64">
        <v>997290</v>
      </c>
      <c r="G289" s="64" t="s">
        <v>150</v>
      </c>
      <c r="H289" s="64" t="s">
        <v>151</v>
      </c>
      <c r="I289" s="64">
        <v>3266458</v>
      </c>
      <c r="J289" s="65">
        <v>44360</v>
      </c>
      <c r="K289" s="65">
        <v>16190</v>
      </c>
      <c r="L289" s="65">
        <f t="shared" si="179"/>
        <v>28170</v>
      </c>
      <c r="M289" s="64" t="str">
        <f t="shared" si="180"/>
        <v>PKFW26</v>
      </c>
      <c r="N289" s="64" t="str">
        <f t="shared" si="181"/>
        <v>JN1740</v>
      </c>
      <c r="O289" s="64">
        <f t="shared" si="182"/>
        <v>3266458</v>
      </c>
      <c r="P289" s="65">
        <v>44390</v>
      </c>
      <c r="Q289" s="65">
        <v>16210</v>
      </c>
      <c r="R289" s="65">
        <f t="shared" si="183"/>
        <v>28180</v>
      </c>
      <c r="S289" s="66">
        <v>7.99</v>
      </c>
      <c r="T289" s="67">
        <f t="shared" si="187"/>
        <v>25928</v>
      </c>
      <c r="U289" s="163"/>
      <c r="V289" s="177">
        <f>0-S289</f>
        <v>-7.99</v>
      </c>
      <c r="W289" s="59">
        <f>IF(R289=0,"",(R289-L289))</f>
        <v>10</v>
      </c>
      <c r="X289" s="178">
        <f>+W289/L289</f>
        <v>3.5498757543485978E-4</v>
      </c>
    </row>
    <row r="290" spans="2:24" s="60" customFormat="1">
      <c r="B290" s="273"/>
      <c r="C290" s="61">
        <v>7</v>
      </c>
      <c r="D290" s="62" t="s">
        <v>166</v>
      </c>
      <c r="E290" s="63">
        <v>0.86458333333333337</v>
      </c>
      <c r="F290" s="64">
        <v>997289</v>
      </c>
      <c r="G290" s="64" t="s">
        <v>121</v>
      </c>
      <c r="H290" s="64" t="s">
        <v>122</v>
      </c>
      <c r="I290" s="64">
        <v>3266462</v>
      </c>
      <c r="J290" s="65">
        <v>43910</v>
      </c>
      <c r="K290" s="65">
        <v>16440</v>
      </c>
      <c r="L290" s="65">
        <f t="shared" si="179"/>
        <v>27470</v>
      </c>
      <c r="M290" s="64" t="str">
        <f t="shared" si="180"/>
        <v>TLWW61</v>
      </c>
      <c r="N290" s="64" t="str">
        <f t="shared" si="181"/>
        <v>PXFG67</v>
      </c>
      <c r="O290" s="64">
        <f t="shared" si="182"/>
        <v>3266462</v>
      </c>
      <c r="P290" s="65">
        <v>43920</v>
      </c>
      <c r="Q290" s="65">
        <v>16480</v>
      </c>
      <c r="R290" s="65">
        <f t="shared" si="183"/>
        <v>27440</v>
      </c>
      <c r="S290" s="66">
        <v>7.99</v>
      </c>
      <c r="T290" s="67">
        <f t="shared" si="187"/>
        <v>25248</v>
      </c>
      <c r="U290" s="163"/>
      <c r="V290" s="177">
        <f t="shared" si="184"/>
        <v>-7.99</v>
      </c>
      <c r="W290" s="59">
        <f t="shared" si="185"/>
        <v>-30</v>
      </c>
      <c r="X290" s="178">
        <f t="shared" si="186"/>
        <v>-1.0921004732435385E-3</v>
      </c>
    </row>
    <row r="291" spans="2:24" s="60" customFormat="1">
      <c r="B291" s="273"/>
      <c r="C291" s="61">
        <v>8</v>
      </c>
      <c r="D291" s="62" t="s">
        <v>166</v>
      </c>
      <c r="E291" s="63">
        <v>0.86597222222222225</v>
      </c>
      <c r="F291" s="64">
        <v>997292</v>
      </c>
      <c r="G291" s="64" t="s">
        <v>105</v>
      </c>
      <c r="H291" s="64" t="s">
        <v>106</v>
      </c>
      <c r="I291" s="64">
        <v>3266460</v>
      </c>
      <c r="J291" s="65">
        <v>44150</v>
      </c>
      <c r="K291" s="65">
        <v>16180</v>
      </c>
      <c r="L291" s="65">
        <f t="shared" si="179"/>
        <v>27970</v>
      </c>
      <c r="M291" s="64" t="str">
        <f t="shared" si="180"/>
        <v>LPKD54</v>
      </c>
      <c r="N291" s="64" t="str">
        <f t="shared" si="181"/>
        <v>GRGH84</v>
      </c>
      <c r="O291" s="64">
        <f t="shared" si="182"/>
        <v>3266460</v>
      </c>
      <c r="P291" s="65">
        <v>44180</v>
      </c>
      <c r="Q291" s="65">
        <v>16220</v>
      </c>
      <c r="R291" s="65">
        <f t="shared" si="183"/>
        <v>27960</v>
      </c>
      <c r="S291" s="66">
        <v>7.99</v>
      </c>
      <c r="T291" s="67">
        <f t="shared" si="187"/>
        <v>25726</v>
      </c>
      <c r="U291" s="163"/>
      <c r="V291" s="177">
        <f t="shared" si="184"/>
        <v>-7.99</v>
      </c>
      <c r="W291" s="59">
        <f t="shared" si="185"/>
        <v>-10</v>
      </c>
      <c r="X291" s="178">
        <f t="shared" si="186"/>
        <v>-3.5752592062924561E-4</v>
      </c>
    </row>
    <row r="292" spans="2:24" s="60" customFormat="1" ht="15.75" thickBot="1">
      <c r="B292" s="274"/>
      <c r="C292" s="119">
        <v>9</v>
      </c>
      <c r="D292" s="120" t="s">
        <v>166</v>
      </c>
      <c r="E292" s="68">
        <v>0.8666666666666667</v>
      </c>
      <c r="F292" s="69">
        <v>997288</v>
      </c>
      <c r="G292" s="69" t="s">
        <v>161</v>
      </c>
      <c r="H292" s="69" t="s">
        <v>162</v>
      </c>
      <c r="I292" s="69">
        <v>3266461</v>
      </c>
      <c r="J292" s="70">
        <v>44220</v>
      </c>
      <c r="K292" s="70">
        <v>16020</v>
      </c>
      <c r="L292" s="70">
        <f>IF(K292=0,"",J292-K292)</f>
        <v>28200</v>
      </c>
      <c r="M292" s="69" t="str">
        <f>IF(G292=0,"",+G292)</f>
        <v>SKZG39</v>
      </c>
      <c r="N292" s="69" t="str">
        <f>IF(H292=0,"",+H292)</f>
        <v>PXHB14</v>
      </c>
      <c r="O292" s="69">
        <f>IF(I292=0,"",+I292)</f>
        <v>3266461</v>
      </c>
      <c r="P292" s="70">
        <v>44200</v>
      </c>
      <c r="Q292" s="70">
        <v>16010</v>
      </c>
      <c r="R292" s="70">
        <f>IF(Q292=0,"",P292-Q292)</f>
        <v>28190</v>
      </c>
      <c r="S292" s="71">
        <v>7.99</v>
      </c>
      <c r="T292" s="72">
        <f t="shared" si="187"/>
        <v>25938</v>
      </c>
      <c r="U292" s="163"/>
      <c r="V292" s="179">
        <f t="shared" si="184"/>
        <v>-7.99</v>
      </c>
      <c r="W292" s="180">
        <f t="shared" si="185"/>
        <v>-10</v>
      </c>
      <c r="X292" s="181">
        <f t="shared" si="186"/>
        <v>-3.5460992907801421E-4</v>
      </c>
    </row>
    <row r="293" spans="2:24">
      <c r="B293" s="1"/>
      <c r="C293" s="1"/>
      <c r="D293" s="1"/>
      <c r="E293" s="2"/>
      <c r="F293" s="3"/>
      <c r="G293" s="4"/>
      <c r="H293" s="4"/>
      <c r="I293" s="5"/>
      <c r="J293" s="73"/>
      <c r="K293" s="73"/>
      <c r="L293" s="73"/>
      <c r="M293" s="4"/>
      <c r="N293" s="4"/>
      <c r="O293" s="4"/>
      <c r="P293" s="73"/>
      <c r="Q293" s="73"/>
      <c r="R293" s="203"/>
      <c r="S293" s="4"/>
      <c r="T293" s="4"/>
      <c r="U293" s="157"/>
      <c r="V293" s="74"/>
      <c r="W293" s="4"/>
      <c r="X293" s="4"/>
    </row>
    <row r="294" spans="2:24">
      <c r="B294" s="1"/>
      <c r="C294" s="75">
        <f>COUNT(C284:C292)</f>
        <v>9</v>
      </c>
      <c r="D294" s="76"/>
      <c r="E294" s="77"/>
      <c r="F294" s="213" t="s">
        <v>46</v>
      </c>
      <c r="G294" s="214"/>
      <c r="H294" s="214"/>
      <c r="I294" s="215"/>
      <c r="J294" s="78">
        <f>SUM(J284:J292)</f>
        <v>398650</v>
      </c>
      <c r="K294" s="78">
        <f>SUM(K284:K292)</f>
        <v>148040</v>
      </c>
      <c r="L294" s="78">
        <f>SUM(L284:L292)</f>
        <v>250610</v>
      </c>
      <c r="M294" s="79"/>
      <c r="N294" s="79"/>
      <c r="O294" s="79"/>
      <c r="P294" s="78">
        <f>SUM(P284:P292)</f>
        <v>398770</v>
      </c>
      <c r="Q294" s="78">
        <f>SUM(Q284:Q292)</f>
        <v>148260</v>
      </c>
      <c r="R294" s="204">
        <f>SUM(R284:R292)</f>
        <v>250510</v>
      </c>
      <c r="S294" s="128">
        <f>ROUND((((R294-T294)/R294)*100),2)</f>
        <v>7.99</v>
      </c>
      <c r="T294" s="127">
        <f>SUM(T284:T292)</f>
        <v>230495</v>
      </c>
      <c r="U294" s="164"/>
      <c r="V294" s="82"/>
      <c r="W294" s="83">
        <f>SUM(W284:W292)</f>
        <v>-100</v>
      </c>
      <c r="X294" s="83">
        <f>SUM(X284:X292)</f>
        <v>-3.6041878931011083E-3</v>
      </c>
    </row>
    <row r="295" spans="2:24">
      <c r="C295" s="75">
        <f>SUM(C294)+C278</f>
        <v>135</v>
      </c>
      <c r="D295" s="76"/>
      <c r="E295" s="77"/>
      <c r="F295" s="213" t="s">
        <v>47</v>
      </c>
      <c r="G295" s="214"/>
      <c r="H295" s="214"/>
      <c r="I295" s="215"/>
      <c r="J295" s="78">
        <f>SUM(J284:J292)+J278</f>
        <v>5575270</v>
      </c>
      <c r="K295" s="78">
        <f>SUM(K284:K292)+K278</f>
        <v>2078050</v>
      </c>
      <c r="L295" s="78">
        <f>SUM(L284:L292)+L278</f>
        <v>3777570</v>
      </c>
      <c r="M295" s="79"/>
      <c r="N295" s="79"/>
      <c r="O295" s="79"/>
      <c r="P295" s="78">
        <f>SUM(P284:P292)+P278</f>
        <v>6027560</v>
      </c>
      <c r="Q295" s="78">
        <f>SUM(Q284:Q292)+Q278</f>
        <v>2250320</v>
      </c>
      <c r="R295" s="204">
        <f>SUM(R284:R292)+R278</f>
        <v>3777240</v>
      </c>
      <c r="S295" s="128"/>
      <c r="T295" s="127">
        <f>SUM(T284:T292)+T278</f>
        <v>3467321</v>
      </c>
      <c r="U295" s="164"/>
      <c r="V295" s="82"/>
      <c r="W295" s="85">
        <f>+W294+W278</f>
        <v>-340</v>
      </c>
      <c r="X295" s="83"/>
    </row>
    <row r="297" spans="2:24" ht="15.75" thickBot="1"/>
    <row r="298" spans="2:24" ht="15.75" thickBot="1">
      <c r="B298" s="1"/>
      <c r="C298" s="1"/>
      <c r="D298" s="1" t="s">
        <v>26</v>
      </c>
      <c r="E298" s="2">
        <v>16</v>
      </c>
      <c r="F298" s="45"/>
      <c r="G298" s="237" t="s">
        <v>27</v>
      </c>
      <c r="H298" s="238"/>
      <c r="I298" s="238"/>
      <c r="J298" s="238"/>
      <c r="K298" s="238"/>
      <c r="L298" s="238"/>
      <c r="M298" s="219" t="s">
        <v>28</v>
      </c>
      <c r="N298" s="239"/>
      <c r="O298" s="239"/>
      <c r="P298" s="239"/>
      <c r="Q298" s="239"/>
      <c r="R298" s="239"/>
      <c r="S298" s="239"/>
      <c r="T298" s="240"/>
      <c r="U298" s="162"/>
      <c r="V298" s="2"/>
      <c r="W298" s="231"/>
      <c r="X298" s="241"/>
    </row>
    <row r="299" spans="2:24" ht="26.25" customHeight="1">
      <c r="B299" s="267" t="s">
        <v>91</v>
      </c>
      <c r="C299" s="207" t="s">
        <v>29</v>
      </c>
      <c r="D299" s="209" t="s">
        <v>30</v>
      </c>
      <c r="E299" s="209" t="s">
        <v>31</v>
      </c>
      <c r="F299" s="209" t="s">
        <v>32</v>
      </c>
      <c r="G299" s="211" t="s">
        <v>33</v>
      </c>
      <c r="H299" s="212"/>
      <c r="I299" s="46" t="s">
        <v>34</v>
      </c>
      <c r="J299" s="211" t="s">
        <v>35</v>
      </c>
      <c r="K299" s="223"/>
      <c r="L299" s="212"/>
      <c r="M299" s="224" t="s">
        <v>33</v>
      </c>
      <c r="N299" s="225"/>
      <c r="O299" s="47" t="s">
        <v>34</v>
      </c>
      <c r="P299" s="224" t="s">
        <v>35</v>
      </c>
      <c r="Q299" s="226"/>
      <c r="R299" s="226"/>
      <c r="S299" s="226"/>
      <c r="T299" s="227"/>
      <c r="U299" s="159"/>
      <c r="V299" s="232" t="s">
        <v>36</v>
      </c>
      <c r="W299" s="233"/>
      <c r="X299" s="234"/>
    </row>
    <row r="300" spans="2:24" ht="28.15" customHeight="1" thickBot="1">
      <c r="B300" s="268"/>
      <c r="C300" s="208"/>
      <c r="D300" s="210"/>
      <c r="E300" s="210"/>
      <c r="F300" s="210"/>
      <c r="G300" s="48" t="s">
        <v>37</v>
      </c>
      <c r="H300" s="48" t="s">
        <v>38</v>
      </c>
      <c r="I300" s="49" t="s">
        <v>39</v>
      </c>
      <c r="J300" s="48" t="s">
        <v>40</v>
      </c>
      <c r="K300" s="48" t="s">
        <v>41</v>
      </c>
      <c r="L300" s="48" t="s">
        <v>42</v>
      </c>
      <c r="M300" s="50" t="s">
        <v>37</v>
      </c>
      <c r="N300" s="50" t="s">
        <v>38</v>
      </c>
      <c r="O300" s="50" t="s">
        <v>39</v>
      </c>
      <c r="P300" s="50" t="s">
        <v>40</v>
      </c>
      <c r="Q300" s="50" t="s">
        <v>41</v>
      </c>
      <c r="R300" s="50" t="s">
        <v>42</v>
      </c>
      <c r="S300" s="50" t="s">
        <v>12</v>
      </c>
      <c r="T300" s="51" t="s">
        <v>43</v>
      </c>
      <c r="U300" s="159"/>
      <c r="V300" s="175" t="s">
        <v>44</v>
      </c>
      <c r="W300" s="52" t="s">
        <v>45</v>
      </c>
      <c r="X300" s="176" t="s">
        <v>4</v>
      </c>
    </row>
    <row r="301" spans="2:24" s="60" customFormat="1">
      <c r="B301" s="270"/>
      <c r="C301" s="53">
        <v>1</v>
      </c>
      <c r="D301" s="118" t="s">
        <v>169</v>
      </c>
      <c r="E301" s="54">
        <v>0.60277777777777775</v>
      </c>
      <c r="F301" s="55">
        <v>997293</v>
      </c>
      <c r="G301" s="55" t="s">
        <v>148</v>
      </c>
      <c r="H301" s="55" t="s">
        <v>149</v>
      </c>
      <c r="I301" s="55">
        <v>3266463</v>
      </c>
      <c r="J301" s="56">
        <v>44750</v>
      </c>
      <c r="K301" s="56">
        <v>16790</v>
      </c>
      <c r="L301" s="56">
        <f t="shared" ref="L301:L308" si="188">IF(K301=0,"",J301-K301)</f>
        <v>27960</v>
      </c>
      <c r="M301" s="55" t="str">
        <f t="shared" ref="M301:M308" si="189">IF(G301=0,"",+G301)</f>
        <v>RYGY19</v>
      </c>
      <c r="N301" s="55" t="str">
        <f t="shared" ref="N301:N308" si="190">IF(H301=0,"",+H301)</f>
        <v>JG7849</v>
      </c>
      <c r="O301" s="55">
        <f t="shared" ref="O301:O308" si="191">IF(I301=0,"",+I301)</f>
        <v>3266463</v>
      </c>
      <c r="P301" s="56">
        <v>44760</v>
      </c>
      <c r="Q301" s="56">
        <v>16790</v>
      </c>
      <c r="R301" s="56">
        <f t="shared" ref="R301:R308" si="192">IF(Q301=0,"",P301-Q301)</f>
        <v>27970</v>
      </c>
      <c r="S301" s="57">
        <v>8.15</v>
      </c>
      <c r="T301" s="58">
        <f>ROUND(IF(S301=0,"",(R301-(R301*S301)/100)),0)</f>
        <v>25690</v>
      </c>
      <c r="U301" s="163"/>
      <c r="V301" s="177">
        <f t="shared" ref="V301:V302" si="193">0-S301</f>
        <v>-8.15</v>
      </c>
      <c r="W301" s="59">
        <f t="shared" ref="W301:W302" si="194">IF(R301=0,"",(R301-L301))</f>
        <v>10</v>
      </c>
      <c r="X301" s="178">
        <f t="shared" ref="X301:X302" si="195">+W301/L301</f>
        <v>3.5765379113018598E-4</v>
      </c>
    </row>
    <row r="302" spans="2:24" s="60" customFormat="1">
      <c r="B302" s="270"/>
      <c r="C302" s="61">
        <v>2</v>
      </c>
      <c r="D302" s="62" t="s">
        <v>169</v>
      </c>
      <c r="E302" s="63">
        <v>0.60138888888888886</v>
      </c>
      <c r="F302" s="64">
        <v>997295</v>
      </c>
      <c r="G302" s="64" t="s">
        <v>144</v>
      </c>
      <c r="H302" s="64" t="s">
        <v>145</v>
      </c>
      <c r="I302" s="64">
        <v>3266464</v>
      </c>
      <c r="J302" s="65">
        <v>44780</v>
      </c>
      <c r="K302" s="65">
        <v>16590</v>
      </c>
      <c r="L302" s="65">
        <f t="shared" si="188"/>
        <v>28190</v>
      </c>
      <c r="M302" s="64" t="str">
        <f t="shared" si="189"/>
        <v>PFSG22</v>
      </c>
      <c r="N302" s="64" t="str">
        <f t="shared" si="190"/>
        <v>JN9111</v>
      </c>
      <c r="O302" s="64">
        <f t="shared" si="191"/>
        <v>3266464</v>
      </c>
      <c r="P302" s="65">
        <v>44850</v>
      </c>
      <c r="Q302" s="65">
        <v>16650</v>
      </c>
      <c r="R302" s="65">
        <f t="shared" si="192"/>
        <v>28200</v>
      </c>
      <c r="S302" s="66">
        <v>8.15</v>
      </c>
      <c r="T302" s="67">
        <f>ROUND(IF(S302=0,"",(R302-(R302*S302)/100)),0)</f>
        <v>25902</v>
      </c>
      <c r="U302" s="163"/>
      <c r="V302" s="177">
        <f t="shared" si="193"/>
        <v>-8.15</v>
      </c>
      <c r="W302" s="59">
        <f t="shared" si="194"/>
        <v>10</v>
      </c>
      <c r="X302" s="178">
        <f t="shared" si="195"/>
        <v>3.5473572188719402E-4</v>
      </c>
    </row>
    <row r="303" spans="2:24" s="60" customFormat="1">
      <c r="B303" s="270"/>
      <c r="C303" s="61">
        <v>3</v>
      </c>
      <c r="D303" s="62" t="s">
        <v>169</v>
      </c>
      <c r="E303" s="63">
        <v>0.70138888888888884</v>
      </c>
      <c r="F303" s="64">
        <v>997294</v>
      </c>
      <c r="G303" s="64" t="s">
        <v>113</v>
      </c>
      <c r="H303" s="64" t="s">
        <v>114</v>
      </c>
      <c r="I303" s="64">
        <v>3266465</v>
      </c>
      <c r="J303" s="65">
        <v>44720</v>
      </c>
      <c r="K303" s="65">
        <v>15970</v>
      </c>
      <c r="L303" s="65">
        <f t="shared" si="188"/>
        <v>28750</v>
      </c>
      <c r="M303" s="64" t="str">
        <f t="shared" si="189"/>
        <v>SKZG31</v>
      </c>
      <c r="N303" s="64" t="str">
        <f t="shared" si="190"/>
        <v>JWPK57</v>
      </c>
      <c r="O303" s="64">
        <f t="shared" si="191"/>
        <v>3266465</v>
      </c>
      <c r="P303" s="65">
        <v>44730</v>
      </c>
      <c r="Q303" s="65">
        <v>15980</v>
      </c>
      <c r="R303" s="65">
        <f t="shared" si="192"/>
        <v>28750</v>
      </c>
      <c r="S303" s="66">
        <v>8.15</v>
      </c>
      <c r="T303" s="67">
        <f t="shared" ref="T303:T309" si="196">ROUND(IF(S303=0,"",(R303-(R303*S303)/100)),0)</f>
        <v>26407</v>
      </c>
      <c r="U303" s="163"/>
      <c r="V303" s="177">
        <f t="shared" ref="V303:V305" si="197">0-S303</f>
        <v>-8.15</v>
      </c>
      <c r="W303" s="59">
        <f t="shared" ref="W303:W305" si="198">IF(R303=0,"",(R303-L303))</f>
        <v>0</v>
      </c>
      <c r="X303" s="178">
        <f t="shared" ref="X303:X305" si="199">+W303/L303</f>
        <v>0</v>
      </c>
    </row>
    <row r="304" spans="2:24" s="60" customFormat="1">
      <c r="B304" s="270"/>
      <c r="C304" s="61">
        <v>4</v>
      </c>
      <c r="D304" s="62" t="s">
        <v>169</v>
      </c>
      <c r="E304" s="63">
        <v>0.70208333333333339</v>
      </c>
      <c r="F304" s="64">
        <v>997298</v>
      </c>
      <c r="G304" s="64" t="s">
        <v>146</v>
      </c>
      <c r="H304" s="64" t="s">
        <v>147</v>
      </c>
      <c r="I304" s="64">
        <v>3266468</v>
      </c>
      <c r="J304" s="65">
        <v>44590</v>
      </c>
      <c r="K304" s="65">
        <v>16460</v>
      </c>
      <c r="L304" s="65">
        <f t="shared" si="188"/>
        <v>28130</v>
      </c>
      <c r="M304" s="64" t="str">
        <f t="shared" si="189"/>
        <v>SKZG51</v>
      </c>
      <c r="N304" s="64" t="str">
        <f t="shared" si="190"/>
        <v>PWWV47</v>
      </c>
      <c r="O304" s="64">
        <f t="shared" si="191"/>
        <v>3266468</v>
      </c>
      <c r="P304" s="65">
        <v>44610</v>
      </c>
      <c r="Q304" s="65">
        <v>16470</v>
      </c>
      <c r="R304" s="65">
        <f t="shared" si="192"/>
        <v>28140</v>
      </c>
      <c r="S304" s="66">
        <v>8.15</v>
      </c>
      <c r="T304" s="67">
        <f t="shared" si="196"/>
        <v>25847</v>
      </c>
      <c r="U304" s="163"/>
      <c r="V304" s="177">
        <f t="shared" si="197"/>
        <v>-8.15</v>
      </c>
      <c r="W304" s="59">
        <f t="shared" si="198"/>
        <v>10</v>
      </c>
      <c r="X304" s="178">
        <f t="shared" si="199"/>
        <v>3.5549235691432633E-4</v>
      </c>
    </row>
    <row r="305" spans="2:24" s="60" customFormat="1">
      <c r="B305" s="270"/>
      <c r="C305" s="61">
        <v>5</v>
      </c>
      <c r="D305" s="62" t="s">
        <v>169</v>
      </c>
      <c r="E305" s="63">
        <v>0.70277777777777783</v>
      </c>
      <c r="F305" s="64">
        <v>997296</v>
      </c>
      <c r="G305" s="64" t="s">
        <v>152</v>
      </c>
      <c r="H305" s="64" t="s">
        <v>153</v>
      </c>
      <c r="I305" s="64">
        <v>3266466</v>
      </c>
      <c r="J305" s="65">
        <v>44780</v>
      </c>
      <c r="K305" s="65">
        <v>16850</v>
      </c>
      <c r="L305" s="65">
        <f t="shared" si="188"/>
        <v>27930</v>
      </c>
      <c r="M305" s="64" t="str">
        <f t="shared" si="189"/>
        <v>LZPX85</v>
      </c>
      <c r="N305" s="64" t="str">
        <f t="shared" si="190"/>
        <v>PXCV47</v>
      </c>
      <c r="O305" s="64">
        <f t="shared" si="191"/>
        <v>3266466</v>
      </c>
      <c r="P305" s="65">
        <v>44840</v>
      </c>
      <c r="Q305" s="65">
        <v>16960</v>
      </c>
      <c r="R305" s="65">
        <f t="shared" si="192"/>
        <v>27880</v>
      </c>
      <c r="S305" s="66">
        <v>8.15</v>
      </c>
      <c r="T305" s="67">
        <f t="shared" si="196"/>
        <v>25608</v>
      </c>
      <c r="U305" s="163"/>
      <c r="V305" s="177">
        <f t="shared" si="197"/>
        <v>-8.15</v>
      </c>
      <c r="W305" s="59">
        <f t="shared" si="198"/>
        <v>-50</v>
      </c>
      <c r="X305" s="178">
        <f t="shared" si="199"/>
        <v>-1.7901897601145722E-3</v>
      </c>
    </row>
    <row r="306" spans="2:24" s="60" customFormat="1">
      <c r="B306" s="270"/>
      <c r="C306" s="61">
        <v>6</v>
      </c>
      <c r="D306" s="62" t="s">
        <v>169</v>
      </c>
      <c r="E306" s="63">
        <v>0.70347222222222217</v>
      </c>
      <c r="F306" s="64">
        <v>997297</v>
      </c>
      <c r="G306" s="64" t="s">
        <v>167</v>
      </c>
      <c r="H306" s="64" t="s">
        <v>168</v>
      </c>
      <c r="I306" s="64">
        <v>3266467</v>
      </c>
      <c r="J306" s="65">
        <v>44630</v>
      </c>
      <c r="K306" s="65">
        <v>17120</v>
      </c>
      <c r="L306" s="65">
        <f t="shared" si="188"/>
        <v>27510</v>
      </c>
      <c r="M306" s="64" t="str">
        <f t="shared" si="189"/>
        <v>SYGG92</v>
      </c>
      <c r="N306" s="64" t="str">
        <f t="shared" si="190"/>
        <v>GRJD17</v>
      </c>
      <c r="O306" s="64">
        <f t="shared" si="191"/>
        <v>3266467</v>
      </c>
      <c r="P306" s="65">
        <v>44650</v>
      </c>
      <c r="Q306" s="65">
        <v>17130</v>
      </c>
      <c r="R306" s="65">
        <f t="shared" si="192"/>
        <v>27520</v>
      </c>
      <c r="S306" s="66">
        <v>8.15</v>
      </c>
      <c r="T306" s="67">
        <f t="shared" si="196"/>
        <v>25277</v>
      </c>
      <c r="U306" s="163"/>
      <c r="V306" s="177">
        <f t="shared" ref="V306:V309" si="200">0-S306</f>
        <v>-8.15</v>
      </c>
      <c r="W306" s="59">
        <f t="shared" ref="W306:W309" si="201">IF(R306=0,"",(R306-L306))</f>
        <v>10</v>
      </c>
      <c r="X306" s="178">
        <f t="shared" ref="X306:X309" si="202">+W306/L306</f>
        <v>3.6350418029807341E-4</v>
      </c>
    </row>
    <row r="307" spans="2:24" s="60" customFormat="1">
      <c r="B307" s="270"/>
      <c r="C307" s="61">
        <v>7</v>
      </c>
      <c r="D307" s="62" t="s">
        <v>169</v>
      </c>
      <c r="E307" s="63">
        <v>0.79305555555555562</v>
      </c>
      <c r="F307" s="64">
        <v>997299</v>
      </c>
      <c r="G307" s="64" t="s">
        <v>150</v>
      </c>
      <c r="H307" s="64" t="s">
        <v>151</v>
      </c>
      <c r="I307" s="64">
        <v>3266469</v>
      </c>
      <c r="J307" s="65">
        <v>44760</v>
      </c>
      <c r="K307" s="65">
        <v>16530</v>
      </c>
      <c r="L307" s="65">
        <f t="shared" si="188"/>
        <v>28230</v>
      </c>
      <c r="M307" s="64" t="str">
        <f t="shared" si="189"/>
        <v>PKFW26</v>
      </c>
      <c r="N307" s="64" t="str">
        <f t="shared" si="190"/>
        <v>JN1740</v>
      </c>
      <c r="O307" s="64">
        <f t="shared" si="191"/>
        <v>3266469</v>
      </c>
      <c r="P307" s="65">
        <v>44810</v>
      </c>
      <c r="Q307" s="65">
        <v>16540</v>
      </c>
      <c r="R307" s="65">
        <f t="shared" si="192"/>
        <v>28270</v>
      </c>
      <c r="S307" s="66">
        <v>8.15</v>
      </c>
      <c r="T307" s="67">
        <f t="shared" si="196"/>
        <v>25966</v>
      </c>
      <c r="U307" s="163"/>
      <c r="V307" s="177">
        <f t="shared" si="200"/>
        <v>-8.15</v>
      </c>
      <c r="W307" s="59">
        <f t="shared" si="201"/>
        <v>40</v>
      </c>
      <c r="X307" s="178">
        <f t="shared" si="202"/>
        <v>1.4169323414806943E-3</v>
      </c>
    </row>
    <row r="308" spans="2:24" s="60" customFormat="1">
      <c r="B308" s="270"/>
      <c r="C308" s="61">
        <v>8</v>
      </c>
      <c r="D308" s="62" t="s">
        <v>169</v>
      </c>
      <c r="E308" s="63">
        <v>0.7944444444444444</v>
      </c>
      <c r="F308" s="64">
        <v>997302</v>
      </c>
      <c r="G308" s="64" t="s">
        <v>123</v>
      </c>
      <c r="H308" s="64" t="s">
        <v>124</v>
      </c>
      <c r="I308" s="64">
        <v>3266472</v>
      </c>
      <c r="J308" s="65">
        <v>44720</v>
      </c>
      <c r="K308" s="65">
        <v>17060</v>
      </c>
      <c r="L308" s="65">
        <f t="shared" si="188"/>
        <v>27660</v>
      </c>
      <c r="M308" s="64" t="str">
        <f t="shared" si="189"/>
        <v>LVXJ49</v>
      </c>
      <c r="N308" s="64" t="str">
        <f t="shared" si="190"/>
        <v>GRCZ50</v>
      </c>
      <c r="O308" s="64">
        <f t="shared" si="191"/>
        <v>3266472</v>
      </c>
      <c r="P308" s="65">
        <v>44740</v>
      </c>
      <c r="Q308" s="65">
        <v>17080</v>
      </c>
      <c r="R308" s="65">
        <f t="shared" si="192"/>
        <v>27660</v>
      </c>
      <c r="S308" s="66">
        <v>8.15</v>
      </c>
      <c r="T308" s="67">
        <f t="shared" si="196"/>
        <v>25406</v>
      </c>
      <c r="U308" s="163"/>
      <c r="V308" s="177">
        <f>0-S308</f>
        <v>-8.15</v>
      </c>
      <c r="W308" s="59">
        <f>IF(R308=0,"",(R308-L308))</f>
        <v>0</v>
      </c>
      <c r="X308" s="178">
        <f>+W308/L308</f>
        <v>0</v>
      </c>
    </row>
    <row r="309" spans="2:24" s="60" customFormat="1" ht="15.75" thickBot="1">
      <c r="B309" s="271"/>
      <c r="C309" s="119">
        <v>9</v>
      </c>
      <c r="D309" s="120" t="s">
        <v>169</v>
      </c>
      <c r="E309" s="68">
        <v>0.8833333333333333</v>
      </c>
      <c r="F309" s="69">
        <v>997301</v>
      </c>
      <c r="G309" s="69" t="s">
        <v>105</v>
      </c>
      <c r="H309" s="69" t="s">
        <v>106</v>
      </c>
      <c r="I309" s="69">
        <v>3266471</v>
      </c>
      <c r="J309" s="70">
        <v>44350</v>
      </c>
      <c r="K309" s="70">
        <v>16070</v>
      </c>
      <c r="L309" s="70">
        <f>IF(K309=0,"",J309-K309)</f>
        <v>28280</v>
      </c>
      <c r="M309" s="69" t="str">
        <f>IF(G309=0,"",+G309)</f>
        <v>LPKD54</v>
      </c>
      <c r="N309" s="69" t="str">
        <f>IF(H309=0,"",+H309)</f>
        <v>GRGH84</v>
      </c>
      <c r="O309" s="69">
        <f>IF(I309=0,"",+I309)</f>
        <v>3266471</v>
      </c>
      <c r="P309" s="70">
        <v>44390</v>
      </c>
      <c r="Q309" s="70">
        <v>16140</v>
      </c>
      <c r="R309" s="70">
        <f>IF(Q309=0,"",P309-Q309)</f>
        <v>28250</v>
      </c>
      <c r="S309" s="71">
        <v>8.15</v>
      </c>
      <c r="T309" s="72">
        <f t="shared" si="196"/>
        <v>25948</v>
      </c>
      <c r="U309" s="163"/>
      <c r="V309" s="179">
        <f t="shared" si="200"/>
        <v>-8.15</v>
      </c>
      <c r="W309" s="180">
        <f t="shared" si="201"/>
        <v>-30</v>
      </c>
      <c r="X309" s="181">
        <f t="shared" si="202"/>
        <v>-1.0608203677510608E-3</v>
      </c>
    </row>
    <row r="311" spans="2:24">
      <c r="B311" s="1"/>
      <c r="C311" s="1"/>
      <c r="D311" s="1"/>
      <c r="E311" s="2"/>
      <c r="F311" s="3"/>
      <c r="G311" s="4"/>
      <c r="H311" s="4"/>
      <c r="I311" s="5"/>
      <c r="J311" s="73"/>
      <c r="K311" s="73"/>
      <c r="L311" s="73"/>
      <c r="M311" s="4"/>
      <c r="N311" s="4"/>
      <c r="O311" s="4"/>
      <c r="P311" s="73"/>
      <c r="Q311" s="73"/>
      <c r="R311" s="203"/>
      <c r="S311" s="4"/>
      <c r="T311" s="4"/>
      <c r="U311" s="157"/>
      <c r="V311" s="74"/>
      <c r="W311" s="4"/>
      <c r="X311" s="4"/>
    </row>
    <row r="312" spans="2:24">
      <c r="B312" s="1"/>
      <c r="C312" s="75">
        <f>COUNT(C301:C309)</f>
        <v>9</v>
      </c>
      <c r="D312" s="76"/>
      <c r="E312" s="77"/>
      <c r="F312" s="213" t="s">
        <v>46</v>
      </c>
      <c r="G312" s="214"/>
      <c r="H312" s="214"/>
      <c r="I312" s="215"/>
      <c r="J312" s="78">
        <f>SUM(J301:J309)</f>
        <v>402080</v>
      </c>
      <c r="K312" s="78">
        <f t="shared" ref="K312:L312" si="203">SUM(K301:K309)</f>
        <v>149440</v>
      </c>
      <c r="L312" s="78">
        <f t="shared" si="203"/>
        <v>252640</v>
      </c>
      <c r="M312" s="79"/>
      <c r="N312" s="79"/>
      <c r="O312" s="79"/>
      <c r="P312" s="78">
        <f>SUM(P301:P309)</f>
        <v>402380</v>
      </c>
      <c r="Q312" s="78">
        <f t="shared" ref="Q312:R312" si="204">SUM(Q301:Q309)</f>
        <v>149740</v>
      </c>
      <c r="R312" s="205">
        <f t="shared" si="204"/>
        <v>252640</v>
      </c>
      <c r="S312" s="128">
        <f>ROUND((((R312-T312)/R312)*100),2)</f>
        <v>8.15</v>
      </c>
      <c r="T312" s="127">
        <f>SUM(T301:T309)</f>
        <v>232051</v>
      </c>
      <c r="U312" s="164"/>
      <c r="V312" s="82"/>
      <c r="W312" s="83">
        <f>SUM(W301:W309)</f>
        <v>0</v>
      </c>
      <c r="X312" s="83">
        <f>SUM(X299:X310)</f>
        <v>-2.6917361551591617E-6</v>
      </c>
    </row>
    <row r="313" spans="2:24">
      <c r="C313" s="75">
        <f>SUM(C312)+C295</f>
        <v>144</v>
      </c>
      <c r="D313" s="76"/>
      <c r="E313" s="77"/>
      <c r="F313" s="213" t="s">
        <v>47</v>
      </c>
      <c r="G313" s="214"/>
      <c r="H313" s="214"/>
      <c r="I313" s="215"/>
      <c r="J313" s="78">
        <f>SUM(J301:J309)+J295</f>
        <v>5977350</v>
      </c>
      <c r="K313" s="78">
        <f t="shared" ref="K313:L313" si="205">SUM(K301:K309)+K295</f>
        <v>2227490</v>
      </c>
      <c r="L313" s="78">
        <f t="shared" si="205"/>
        <v>4030210</v>
      </c>
      <c r="M313" s="79"/>
      <c r="N313" s="79"/>
      <c r="O313" s="79"/>
      <c r="P313" s="78">
        <f>SUM(P301:P309)+P295</f>
        <v>6429940</v>
      </c>
      <c r="Q313" s="78">
        <f t="shared" ref="Q313:R313" si="206">SUM(Q301:Q309)+Q295</f>
        <v>2400060</v>
      </c>
      <c r="R313" s="205">
        <f t="shared" si="206"/>
        <v>4029880</v>
      </c>
      <c r="S313" s="128"/>
      <c r="T313" s="127">
        <f>SUM(T301:T309)+T295</f>
        <v>3699372</v>
      </c>
      <c r="U313" s="164"/>
      <c r="V313" s="82"/>
      <c r="W313" s="85">
        <f>+W312+W295</f>
        <v>-340</v>
      </c>
      <c r="X313" s="83"/>
    </row>
    <row r="315" spans="2:24" ht="15.75" thickBot="1"/>
    <row r="316" spans="2:24" ht="15.75" thickBot="1">
      <c r="B316" s="1"/>
      <c r="C316" s="1"/>
      <c r="D316" s="1" t="s">
        <v>26</v>
      </c>
      <c r="E316" s="2">
        <v>17</v>
      </c>
      <c r="F316" s="45"/>
      <c r="G316" s="237" t="s">
        <v>27</v>
      </c>
      <c r="H316" s="238"/>
      <c r="I316" s="238"/>
      <c r="J316" s="238"/>
      <c r="K316" s="238"/>
      <c r="L316" s="238"/>
      <c r="M316" s="219" t="s">
        <v>28</v>
      </c>
      <c r="N316" s="239"/>
      <c r="O316" s="239"/>
      <c r="P316" s="239"/>
      <c r="Q316" s="239"/>
      <c r="R316" s="239"/>
      <c r="S316" s="239"/>
      <c r="T316" s="240"/>
      <c r="U316" s="162"/>
      <c r="V316" s="2"/>
      <c r="W316" s="231"/>
      <c r="X316" s="241"/>
    </row>
    <row r="317" spans="2:24" ht="26.25" customHeight="1">
      <c r="B317" s="267" t="s">
        <v>92</v>
      </c>
      <c r="C317" s="207" t="s">
        <v>29</v>
      </c>
      <c r="D317" s="209" t="s">
        <v>30</v>
      </c>
      <c r="E317" s="209" t="s">
        <v>31</v>
      </c>
      <c r="F317" s="209" t="s">
        <v>32</v>
      </c>
      <c r="G317" s="211" t="s">
        <v>33</v>
      </c>
      <c r="H317" s="212"/>
      <c r="I317" s="46" t="s">
        <v>34</v>
      </c>
      <c r="J317" s="211" t="s">
        <v>35</v>
      </c>
      <c r="K317" s="223"/>
      <c r="L317" s="212"/>
      <c r="M317" s="224" t="s">
        <v>33</v>
      </c>
      <c r="N317" s="225"/>
      <c r="O317" s="47" t="s">
        <v>34</v>
      </c>
      <c r="P317" s="224" t="s">
        <v>35</v>
      </c>
      <c r="Q317" s="226"/>
      <c r="R317" s="226"/>
      <c r="S317" s="226"/>
      <c r="T317" s="227"/>
      <c r="U317" s="159"/>
      <c r="V317" s="232" t="s">
        <v>36</v>
      </c>
      <c r="W317" s="233"/>
      <c r="X317" s="234"/>
    </row>
    <row r="318" spans="2:24" ht="28.15" customHeight="1" thickBot="1">
      <c r="B318" s="268"/>
      <c r="C318" s="208"/>
      <c r="D318" s="210"/>
      <c r="E318" s="210"/>
      <c r="F318" s="210"/>
      <c r="G318" s="48" t="s">
        <v>37</v>
      </c>
      <c r="H318" s="48" t="s">
        <v>38</v>
      </c>
      <c r="I318" s="49" t="s">
        <v>39</v>
      </c>
      <c r="J318" s="48" t="s">
        <v>40</v>
      </c>
      <c r="K318" s="48" t="s">
        <v>41</v>
      </c>
      <c r="L318" s="48" t="s">
        <v>42</v>
      </c>
      <c r="M318" s="50" t="s">
        <v>37</v>
      </c>
      <c r="N318" s="50" t="s">
        <v>38</v>
      </c>
      <c r="O318" s="50" t="s">
        <v>39</v>
      </c>
      <c r="P318" s="50" t="s">
        <v>40</v>
      </c>
      <c r="Q318" s="50" t="s">
        <v>41</v>
      </c>
      <c r="R318" s="50" t="s">
        <v>42</v>
      </c>
      <c r="S318" s="50" t="s">
        <v>12</v>
      </c>
      <c r="T318" s="51" t="s">
        <v>43</v>
      </c>
      <c r="U318" s="159"/>
      <c r="V318" s="175" t="s">
        <v>44</v>
      </c>
      <c r="W318" s="52" t="s">
        <v>45</v>
      </c>
      <c r="X318" s="176" t="s">
        <v>4</v>
      </c>
    </row>
    <row r="319" spans="2:24" s="60" customFormat="1">
      <c r="B319" s="268"/>
      <c r="C319" s="53">
        <v>1</v>
      </c>
      <c r="D319" s="118" t="s">
        <v>169</v>
      </c>
      <c r="E319" s="54">
        <v>0.8847222222222223</v>
      </c>
      <c r="F319" s="55">
        <v>997303</v>
      </c>
      <c r="G319" s="55" t="s">
        <v>161</v>
      </c>
      <c r="H319" s="55" t="s">
        <v>162</v>
      </c>
      <c r="I319" s="55">
        <v>3266473</v>
      </c>
      <c r="J319" s="56">
        <v>44650</v>
      </c>
      <c r="K319" s="56">
        <v>15950</v>
      </c>
      <c r="L319" s="56">
        <f t="shared" ref="L319:L326" si="207">IF(K319=0,"",J319-K319)</f>
        <v>28700</v>
      </c>
      <c r="M319" s="55" t="str">
        <f t="shared" ref="M319:M326" si="208">IF(G319=0,"",+G319)</f>
        <v>SKZG39</v>
      </c>
      <c r="N319" s="55" t="str">
        <f t="shared" ref="N319:N326" si="209">IF(H319=0,"",+H319)</f>
        <v>PXHB14</v>
      </c>
      <c r="O319" s="55">
        <f t="shared" ref="O319:O326" si="210">IF(I319=0,"",+I319)</f>
        <v>3266473</v>
      </c>
      <c r="P319" s="56">
        <v>45160</v>
      </c>
      <c r="Q319" s="56">
        <v>16380</v>
      </c>
      <c r="R319" s="56">
        <f t="shared" ref="R319:R326" si="211">IF(Q319=0,"",P319-Q319)</f>
        <v>28780</v>
      </c>
      <c r="S319" s="57">
        <v>8.1199999999999992</v>
      </c>
      <c r="T319" s="58">
        <f>ROUND(IF(S319=0,"",(R319-(R319*S319)/100)),0)</f>
        <v>26443</v>
      </c>
      <c r="U319" s="163"/>
      <c r="V319" s="177">
        <f t="shared" ref="V319:V320" si="212">0-S319</f>
        <v>-8.1199999999999992</v>
      </c>
      <c r="W319" s="59">
        <f t="shared" ref="W319:W320" si="213">IF(R319=0,"",(R319-L319))</f>
        <v>80</v>
      </c>
      <c r="X319" s="178">
        <f t="shared" ref="X319:X320" si="214">+W319/L319</f>
        <v>2.7874564459930314E-3</v>
      </c>
    </row>
    <row r="320" spans="2:24" s="60" customFormat="1">
      <c r="B320" s="268"/>
      <c r="C320" s="61">
        <v>2</v>
      </c>
      <c r="D320" s="62" t="s">
        <v>169</v>
      </c>
      <c r="E320" s="63">
        <v>0.88541666666666663</v>
      </c>
      <c r="F320" s="64">
        <v>997300</v>
      </c>
      <c r="G320" s="64" t="s">
        <v>115</v>
      </c>
      <c r="H320" s="64" t="s">
        <v>116</v>
      </c>
      <c r="I320" s="64">
        <v>3266470</v>
      </c>
      <c r="J320" s="65">
        <v>44650</v>
      </c>
      <c r="K320" s="65">
        <v>15950</v>
      </c>
      <c r="L320" s="65">
        <f t="shared" si="207"/>
        <v>28700</v>
      </c>
      <c r="M320" s="64" t="str">
        <f t="shared" si="208"/>
        <v>SLHR36</v>
      </c>
      <c r="N320" s="64" t="str">
        <f t="shared" si="209"/>
        <v>KDGW58</v>
      </c>
      <c r="O320" s="64">
        <f t="shared" si="210"/>
        <v>3266470</v>
      </c>
      <c r="P320" s="65">
        <v>44620</v>
      </c>
      <c r="Q320" s="65">
        <v>15910</v>
      </c>
      <c r="R320" s="65">
        <f t="shared" si="211"/>
        <v>28710</v>
      </c>
      <c r="S320" s="66">
        <v>8.1199999999999992</v>
      </c>
      <c r="T320" s="67">
        <f>ROUND(IF(S320=0,"",(R320-(R320*S320)/100)),0)</f>
        <v>26379</v>
      </c>
      <c r="U320" s="163"/>
      <c r="V320" s="177">
        <f t="shared" si="212"/>
        <v>-8.1199999999999992</v>
      </c>
      <c r="W320" s="59">
        <f t="shared" si="213"/>
        <v>10</v>
      </c>
      <c r="X320" s="178">
        <f t="shared" si="214"/>
        <v>3.4843205574912892E-4</v>
      </c>
    </row>
    <row r="321" spans="2:24" s="60" customFormat="1">
      <c r="B321" s="268"/>
      <c r="C321" s="61">
        <v>3</v>
      </c>
      <c r="D321" s="62" t="s">
        <v>170</v>
      </c>
      <c r="E321" s="63">
        <v>0.54027777777777775</v>
      </c>
      <c r="F321" s="64">
        <v>997304</v>
      </c>
      <c r="G321" s="64" t="s">
        <v>148</v>
      </c>
      <c r="H321" s="64" t="s">
        <v>149</v>
      </c>
      <c r="I321" s="64">
        <v>3266474</v>
      </c>
      <c r="J321" s="65">
        <v>44740</v>
      </c>
      <c r="K321" s="65">
        <v>17070</v>
      </c>
      <c r="L321" s="65">
        <f t="shared" si="207"/>
        <v>27670</v>
      </c>
      <c r="M321" s="64" t="str">
        <f t="shared" si="208"/>
        <v>RYGY19</v>
      </c>
      <c r="N321" s="64" t="str">
        <f t="shared" si="209"/>
        <v>JG7849</v>
      </c>
      <c r="O321" s="64">
        <f t="shared" si="210"/>
        <v>3266474</v>
      </c>
      <c r="P321" s="65">
        <v>44740</v>
      </c>
      <c r="Q321" s="65">
        <v>17080</v>
      </c>
      <c r="R321" s="65">
        <f t="shared" si="211"/>
        <v>27660</v>
      </c>
      <c r="S321" s="66">
        <v>8.1199999999999992</v>
      </c>
      <c r="T321" s="67">
        <f t="shared" ref="T321:T327" si="215">ROUND(IF(S321=0,"",(R321-(R321*S321)/100)),0)</f>
        <v>25414</v>
      </c>
      <c r="U321" s="163"/>
      <c r="V321" s="177">
        <f t="shared" ref="V321:V327" si="216">0-S321</f>
        <v>-8.1199999999999992</v>
      </c>
      <c r="W321" s="59">
        <f t="shared" ref="W321:W327" si="217">IF(R321=0,"",(R321-L321))</f>
        <v>-10</v>
      </c>
      <c r="X321" s="178">
        <f t="shared" ref="X321:X327" si="218">+W321/L321</f>
        <v>-3.6140224069389231E-4</v>
      </c>
    </row>
    <row r="322" spans="2:24" s="60" customFormat="1">
      <c r="B322" s="268"/>
      <c r="C322" s="61">
        <v>4</v>
      </c>
      <c r="D322" s="62" t="s">
        <v>170</v>
      </c>
      <c r="E322" s="63">
        <v>0.54375000000000007</v>
      </c>
      <c r="F322" s="64">
        <v>997305</v>
      </c>
      <c r="G322" s="64" t="s">
        <v>144</v>
      </c>
      <c r="H322" s="64" t="s">
        <v>145</v>
      </c>
      <c r="I322" s="64">
        <v>3266475</v>
      </c>
      <c r="J322" s="65">
        <v>44710</v>
      </c>
      <c r="K322" s="65">
        <v>16450</v>
      </c>
      <c r="L322" s="65">
        <f t="shared" si="207"/>
        <v>28260</v>
      </c>
      <c r="M322" s="64" t="str">
        <f t="shared" si="208"/>
        <v>PFSG22</v>
      </c>
      <c r="N322" s="64" t="str">
        <f t="shared" si="209"/>
        <v>JN9111</v>
      </c>
      <c r="O322" s="64">
        <f t="shared" si="210"/>
        <v>3266475</v>
      </c>
      <c r="P322" s="65">
        <v>44740</v>
      </c>
      <c r="Q322" s="65">
        <v>16500</v>
      </c>
      <c r="R322" s="65">
        <f t="shared" si="211"/>
        <v>28240</v>
      </c>
      <c r="S322" s="66">
        <v>8.1199999999999992</v>
      </c>
      <c r="T322" s="67">
        <f t="shared" si="215"/>
        <v>25947</v>
      </c>
      <c r="U322" s="163"/>
      <c r="V322" s="177">
        <f t="shared" si="216"/>
        <v>-8.1199999999999992</v>
      </c>
      <c r="W322" s="59">
        <f t="shared" si="217"/>
        <v>-20</v>
      </c>
      <c r="X322" s="178">
        <f t="shared" si="218"/>
        <v>-7.0771408351026188E-4</v>
      </c>
    </row>
    <row r="323" spans="2:24" s="60" customFormat="1">
      <c r="B323" s="268"/>
      <c r="C323" s="61">
        <v>5</v>
      </c>
      <c r="D323" s="62" t="s">
        <v>170</v>
      </c>
      <c r="E323" s="63">
        <v>0.56388888888888888</v>
      </c>
      <c r="F323" s="64">
        <v>997306</v>
      </c>
      <c r="G323" s="64" t="s">
        <v>146</v>
      </c>
      <c r="H323" s="64" t="s">
        <v>147</v>
      </c>
      <c r="I323" s="64">
        <v>3266476</v>
      </c>
      <c r="J323" s="65">
        <v>44870</v>
      </c>
      <c r="K323" s="65">
        <v>16680</v>
      </c>
      <c r="L323" s="65">
        <f t="shared" si="207"/>
        <v>28190</v>
      </c>
      <c r="M323" s="64" t="str">
        <f t="shared" si="208"/>
        <v>SKZG51</v>
      </c>
      <c r="N323" s="64" t="str">
        <f t="shared" si="209"/>
        <v>PWWV47</v>
      </c>
      <c r="O323" s="64">
        <f t="shared" si="210"/>
        <v>3266476</v>
      </c>
      <c r="P323" s="65">
        <v>44880</v>
      </c>
      <c r="Q323" s="65">
        <v>16720</v>
      </c>
      <c r="R323" s="65">
        <f t="shared" si="211"/>
        <v>28160</v>
      </c>
      <c r="S323" s="66">
        <v>8.1199999999999992</v>
      </c>
      <c r="T323" s="67">
        <f t="shared" si="215"/>
        <v>25873</v>
      </c>
      <c r="U323" s="163"/>
      <c r="V323" s="177">
        <f t="shared" si="216"/>
        <v>-8.1199999999999992</v>
      </c>
      <c r="W323" s="59">
        <f t="shared" si="217"/>
        <v>-30</v>
      </c>
      <c r="X323" s="178">
        <f t="shared" si="218"/>
        <v>-1.0642071656615821E-3</v>
      </c>
    </row>
    <row r="324" spans="2:24" s="60" customFormat="1">
      <c r="B324" s="268"/>
      <c r="C324" s="61">
        <v>6</v>
      </c>
      <c r="D324" s="62" t="s">
        <v>170</v>
      </c>
      <c r="E324" s="63">
        <v>0.70763888888888893</v>
      </c>
      <c r="F324" s="64">
        <v>997307</v>
      </c>
      <c r="G324" s="64" t="s">
        <v>167</v>
      </c>
      <c r="H324" s="64" t="s">
        <v>168</v>
      </c>
      <c r="I324" s="64">
        <v>3266477</v>
      </c>
      <c r="J324" s="65">
        <v>44810</v>
      </c>
      <c r="K324" s="65">
        <v>17400</v>
      </c>
      <c r="L324" s="65">
        <f t="shared" si="207"/>
        <v>27410</v>
      </c>
      <c r="M324" s="64" t="str">
        <f t="shared" si="208"/>
        <v>SYGG92</v>
      </c>
      <c r="N324" s="64" t="str">
        <f t="shared" si="209"/>
        <v>GRJD17</v>
      </c>
      <c r="O324" s="64">
        <f t="shared" si="210"/>
        <v>3266477</v>
      </c>
      <c r="P324" s="65">
        <v>44800</v>
      </c>
      <c r="Q324" s="65">
        <v>17450</v>
      </c>
      <c r="R324" s="65">
        <f t="shared" si="211"/>
        <v>27350</v>
      </c>
      <c r="S324" s="66">
        <v>8.1199999999999992</v>
      </c>
      <c r="T324" s="67">
        <f t="shared" si="215"/>
        <v>25129</v>
      </c>
      <c r="U324" s="163"/>
      <c r="V324" s="177">
        <f t="shared" si="216"/>
        <v>-8.1199999999999992</v>
      </c>
      <c r="W324" s="59">
        <f t="shared" si="217"/>
        <v>-60</v>
      </c>
      <c r="X324" s="178">
        <f t="shared" si="218"/>
        <v>-2.1889821233126595E-3</v>
      </c>
    </row>
    <row r="325" spans="2:24" s="60" customFormat="1">
      <c r="B325" s="268"/>
      <c r="C325" s="61">
        <v>7</v>
      </c>
      <c r="D325" s="62" t="s">
        <v>170</v>
      </c>
      <c r="E325" s="63">
        <v>0.76944444444444438</v>
      </c>
      <c r="F325" s="64">
        <v>997308</v>
      </c>
      <c r="G325" s="64" t="s">
        <v>152</v>
      </c>
      <c r="H325" s="64" t="s">
        <v>153</v>
      </c>
      <c r="I325" s="64">
        <v>3266478</v>
      </c>
      <c r="J325" s="65">
        <v>44610</v>
      </c>
      <c r="K325" s="65">
        <v>16800</v>
      </c>
      <c r="L325" s="65">
        <f t="shared" si="207"/>
        <v>27810</v>
      </c>
      <c r="M325" s="64" t="str">
        <f t="shared" si="208"/>
        <v>LZPX85</v>
      </c>
      <c r="N325" s="64" t="str">
        <f t="shared" si="209"/>
        <v>PXCV47</v>
      </c>
      <c r="O325" s="64">
        <f t="shared" si="210"/>
        <v>3266478</v>
      </c>
      <c r="P325" s="65">
        <v>44660</v>
      </c>
      <c r="Q325" s="65">
        <v>16770</v>
      </c>
      <c r="R325" s="65">
        <f t="shared" si="211"/>
        <v>27890</v>
      </c>
      <c r="S325" s="66">
        <v>8.1199999999999992</v>
      </c>
      <c r="T325" s="67">
        <f t="shared" si="215"/>
        <v>25625</v>
      </c>
      <c r="U325" s="163"/>
      <c r="V325" s="177">
        <f t="shared" si="216"/>
        <v>-8.1199999999999992</v>
      </c>
      <c r="W325" s="59">
        <f t="shared" si="217"/>
        <v>80</v>
      </c>
      <c r="X325" s="178">
        <f t="shared" si="218"/>
        <v>2.876663070837828E-3</v>
      </c>
    </row>
    <row r="326" spans="2:24" s="60" customFormat="1">
      <c r="B326" s="268"/>
      <c r="C326" s="61">
        <v>8</v>
      </c>
      <c r="D326" s="62" t="s">
        <v>170</v>
      </c>
      <c r="E326" s="63">
        <v>0.88541666666666663</v>
      </c>
      <c r="F326" s="64">
        <v>997312</v>
      </c>
      <c r="G326" s="64" t="s">
        <v>161</v>
      </c>
      <c r="H326" s="64" t="s">
        <v>162</v>
      </c>
      <c r="I326" s="64">
        <v>3266480</v>
      </c>
      <c r="J326" s="65">
        <v>44650</v>
      </c>
      <c r="K326" s="65">
        <v>16250</v>
      </c>
      <c r="L326" s="65">
        <f t="shared" si="207"/>
        <v>28400</v>
      </c>
      <c r="M326" s="64" t="str">
        <f t="shared" si="208"/>
        <v>SKZG39</v>
      </c>
      <c r="N326" s="64" t="str">
        <f t="shared" si="209"/>
        <v>PXHB14</v>
      </c>
      <c r="O326" s="64">
        <f t="shared" si="210"/>
        <v>3266480</v>
      </c>
      <c r="P326" s="65">
        <v>44660</v>
      </c>
      <c r="Q326" s="65">
        <v>16240</v>
      </c>
      <c r="R326" s="65">
        <f t="shared" si="211"/>
        <v>28420</v>
      </c>
      <c r="S326" s="66">
        <v>8.1199999999999992</v>
      </c>
      <c r="T326" s="67">
        <f t="shared" si="215"/>
        <v>26112</v>
      </c>
      <c r="U326" s="163"/>
      <c r="V326" s="177">
        <f>0-S326</f>
        <v>-8.1199999999999992</v>
      </c>
      <c r="W326" s="59">
        <f>IF(R326=0,"",(R326-L326))</f>
        <v>20</v>
      </c>
      <c r="X326" s="178">
        <f>+W326/L326</f>
        <v>7.0422535211267609E-4</v>
      </c>
    </row>
    <row r="327" spans="2:24" s="60" customFormat="1" ht="15.75" thickBot="1">
      <c r="B327" s="269"/>
      <c r="C327" s="119">
        <v>9</v>
      </c>
      <c r="D327" s="120" t="s">
        <v>170</v>
      </c>
      <c r="E327" s="68">
        <v>0.88680555555555562</v>
      </c>
      <c r="F327" s="69">
        <v>997309</v>
      </c>
      <c r="G327" s="69" t="s">
        <v>150</v>
      </c>
      <c r="H327" s="69" t="s">
        <v>151</v>
      </c>
      <c r="I327" s="69">
        <v>3266479</v>
      </c>
      <c r="J327" s="70">
        <v>44660</v>
      </c>
      <c r="K327" s="70">
        <v>16410</v>
      </c>
      <c r="L327" s="70">
        <f>IF(K327=0,"",J327-K327)</f>
        <v>28250</v>
      </c>
      <c r="M327" s="69" t="str">
        <f>IF(G327=0,"",+G327)</f>
        <v>PKFW26</v>
      </c>
      <c r="N327" s="69" t="str">
        <f>IF(H327=0,"",+H327)</f>
        <v>JN1740</v>
      </c>
      <c r="O327" s="69">
        <f>IF(I327=0,"",+I327)</f>
        <v>3266479</v>
      </c>
      <c r="P327" s="70">
        <v>44750</v>
      </c>
      <c r="Q327" s="70">
        <v>16470</v>
      </c>
      <c r="R327" s="70">
        <f>IF(Q327=0,"",P327-Q327)</f>
        <v>28280</v>
      </c>
      <c r="S327" s="71">
        <v>8.1199999999999992</v>
      </c>
      <c r="T327" s="72">
        <f t="shared" si="215"/>
        <v>25984</v>
      </c>
      <c r="U327" s="163"/>
      <c r="V327" s="179">
        <f t="shared" si="216"/>
        <v>-8.1199999999999992</v>
      </c>
      <c r="W327" s="180">
        <f t="shared" si="217"/>
        <v>30</v>
      </c>
      <c r="X327" s="181">
        <f t="shared" si="218"/>
        <v>1.0619469026548673E-3</v>
      </c>
    </row>
    <row r="328" spans="2:24">
      <c r="B328" s="1"/>
      <c r="C328" s="1"/>
      <c r="D328" s="1"/>
      <c r="E328" s="2"/>
      <c r="F328" s="3"/>
      <c r="G328" s="4"/>
      <c r="H328" s="4"/>
      <c r="I328" s="5"/>
      <c r="J328" s="73"/>
      <c r="K328" s="73"/>
      <c r="L328" s="73"/>
      <c r="M328" s="4"/>
      <c r="N328" s="4"/>
      <c r="O328" s="4"/>
      <c r="P328" s="73"/>
      <c r="Q328" s="73"/>
      <c r="R328" s="203"/>
      <c r="S328" s="4"/>
      <c r="T328" s="4"/>
      <c r="U328" s="157"/>
      <c r="V328" s="74"/>
      <c r="W328" s="4"/>
      <c r="X328" s="4"/>
    </row>
    <row r="329" spans="2:24">
      <c r="B329" s="1"/>
      <c r="C329" s="75">
        <f>COUNT(C319:C327)</f>
        <v>9</v>
      </c>
      <c r="D329" s="76"/>
      <c r="E329" s="77"/>
      <c r="F329" s="213" t="s">
        <v>46</v>
      </c>
      <c r="G329" s="214"/>
      <c r="H329" s="214"/>
      <c r="I329" s="215"/>
      <c r="J329" s="78">
        <f>SUM(J319:J327)</f>
        <v>402350</v>
      </c>
      <c r="K329" s="78">
        <f>SUM(K319:K327)</f>
        <v>148960</v>
      </c>
      <c r="L329" s="78">
        <f>SUM(L319:L327)</f>
        <v>253390</v>
      </c>
      <c r="M329" s="79"/>
      <c r="N329" s="79"/>
      <c r="O329" s="79"/>
      <c r="P329" s="126">
        <f>SUM(P319:P327)</f>
        <v>403010</v>
      </c>
      <c r="Q329" s="126">
        <f>SUM(Q319:Q327)</f>
        <v>149520</v>
      </c>
      <c r="R329" s="204">
        <f>SUM(R319:R327)</f>
        <v>253490</v>
      </c>
      <c r="S329" s="128">
        <f>ROUND((((R329-T329)/R329)*100),2)</f>
        <v>8.1199999999999992</v>
      </c>
      <c r="T329" s="127">
        <f>SUM(T319:T327)</f>
        <v>232906</v>
      </c>
      <c r="U329" s="164"/>
      <c r="V329" s="82"/>
      <c r="W329" s="83">
        <f>SUM(W319:W327)</f>
        <v>100</v>
      </c>
      <c r="X329" s="83">
        <f>SUM(X319:X327)</f>
        <v>3.4564182141691361E-3</v>
      </c>
    </row>
    <row r="330" spans="2:24">
      <c r="C330" s="75">
        <f>SUM(C329)+C313</f>
        <v>153</v>
      </c>
      <c r="D330" s="76"/>
      <c r="E330" s="77"/>
      <c r="F330" s="213" t="s">
        <v>47</v>
      </c>
      <c r="G330" s="214"/>
      <c r="H330" s="214"/>
      <c r="I330" s="215"/>
      <c r="J330" s="78">
        <f>SUM(J319:J327)+J313</f>
        <v>6379700</v>
      </c>
      <c r="K330" s="78">
        <f>SUM(K319:K327)+K313</f>
        <v>2376450</v>
      </c>
      <c r="L330" s="78">
        <f>SUM(L319:L327)+L313</f>
        <v>4283600</v>
      </c>
      <c r="M330" s="79"/>
      <c r="N330" s="79"/>
      <c r="O330" s="79"/>
      <c r="P330" s="78">
        <f>SUM(P319:P327)+P313</f>
        <v>6832950</v>
      </c>
      <c r="Q330" s="78">
        <f>SUM(Q319:Q327)+Q313</f>
        <v>2549580</v>
      </c>
      <c r="R330" s="205">
        <f>SUM(R319:R327)+R313</f>
        <v>4283370</v>
      </c>
      <c r="S330" s="128"/>
      <c r="T330" s="127">
        <f>SUM(T319:T327)+T313</f>
        <v>3932278</v>
      </c>
      <c r="U330" s="164"/>
      <c r="V330" s="82"/>
      <c r="W330" s="85">
        <f>+W329+W313</f>
        <v>-240</v>
      </c>
      <c r="X330" s="83"/>
    </row>
    <row r="332" spans="2:24" ht="15.75" thickBot="1"/>
    <row r="333" spans="2:24" ht="15.75" thickBot="1">
      <c r="B333" s="1"/>
      <c r="C333" s="1"/>
      <c r="D333" s="1" t="s">
        <v>26</v>
      </c>
      <c r="E333" s="2">
        <v>18</v>
      </c>
      <c r="F333" s="45"/>
      <c r="G333" s="237" t="s">
        <v>27</v>
      </c>
      <c r="H333" s="238"/>
      <c r="I333" s="238"/>
      <c r="J333" s="238"/>
      <c r="K333" s="238"/>
      <c r="L333" s="238"/>
      <c r="M333" s="219" t="s">
        <v>28</v>
      </c>
      <c r="N333" s="239"/>
      <c r="O333" s="239"/>
      <c r="P333" s="239"/>
      <c r="Q333" s="239"/>
      <c r="R333" s="239"/>
      <c r="S333" s="239"/>
      <c r="T333" s="240"/>
      <c r="U333" s="162"/>
      <c r="V333" s="2"/>
      <c r="W333" s="231"/>
      <c r="X333" s="241"/>
    </row>
    <row r="334" spans="2:24" ht="26.25" customHeight="1">
      <c r="B334" s="267" t="s">
        <v>93</v>
      </c>
      <c r="C334" s="207" t="s">
        <v>29</v>
      </c>
      <c r="D334" s="209" t="s">
        <v>30</v>
      </c>
      <c r="E334" s="209" t="s">
        <v>31</v>
      </c>
      <c r="F334" s="209" t="s">
        <v>32</v>
      </c>
      <c r="G334" s="211" t="s">
        <v>33</v>
      </c>
      <c r="H334" s="212"/>
      <c r="I334" s="46" t="s">
        <v>34</v>
      </c>
      <c r="J334" s="211" t="s">
        <v>35</v>
      </c>
      <c r="K334" s="223"/>
      <c r="L334" s="212"/>
      <c r="M334" s="224" t="s">
        <v>33</v>
      </c>
      <c r="N334" s="225"/>
      <c r="O334" s="47" t="s">
        <v>34</v>
      </c>
      <c r="P334" s="224" t="s">
        <v>35</v>
      </c>
      <c r="Q334" s="226"/>
      <c r="R334" s="226"/>
      <c r="S334" s="226"/>
      <c r="T334" s="227"/>
      <c r="U334" s="159"/>
      <c r="V334" s="232" t="s">
        <v>36</v>
      </c>
      <c r="W334" s="233"/>
      <c r="X334" s="234"/>
    </row>
    <row r="335" spans="2:24" ht="28.15" customHeight="1" thickBot="1">
      <c r="B335" s="268"/>
      <c r="C335" s="208"/>
      <c r="D335" s="210"/>
      <c r="E335" s="210"/>
      <c r="F335" s="210"/>
      <c r="G335" s="48" t="s">
        <v>37</v>
      </c>
      <c r="H335" s="48" t="s">
        <v>38</v>
      </c>
      <c r="I335" s="49" t="s">
        <v>39</v>
      </c>
      <c r="J335" s="48" t="s">
        <v>40</v>
      </c>
      <c r="K335" s="48" t="s">
        <v>41</v>
      </c>
      <c r="L335" s="48" t="s">
        <v>42</v>
      </c>
      <c r="M335" s="50" t="s">
        <v>37</v>
      </c>
      <c r="N335" s="50" t="s">
        <v>38</v>
      </c>
      <c r="O335" s="50" t="s">
        <v>39</v>
      </c>
      <c r="P335" s="50" t="s">
        <v>40</v>
      </c>
      <c r="Q335" s="50" t="s">
        <v>41</v>
      </c>
      <c r="R335" s="50" t="s">
        <v>42</v>
      </c>
      <c r="S335" s="50" t="s">
        <v>12</v>
      </c>
      <c r="T335" s="51" t="s">
        <v>43</v>
      </c>
      <c r="U335" s="159"/>
      <c r="V335" s="175" t="s">
        <v>44</v>
      </c>
      <c r="W335" s="52" t="s">
        <v>45</v>
      </c>
      <c r="X335" s="176" t="s">
        <v>4</v>
      </c>
    </row>
    <row r="336" spans="2:24" s="60" customFormat="1">
      <c r="B336" s="268"/>
      <c r="C336" s="53">
        <v>1</v>
      </c>
      <c r="D336" s="118" t="s">
        <v>170</v>
      </c>
      <c r="E336" s="54">
        <v>0.90833333333333333</v>
      </c>
      <c r="F336" s="55">
        <v>997314</v>
      </c>
      <c r="G336" s="55" t="s">
        <v>105</v>
      </c>
      <c r="H336" s="55" t="s">
        <v>106</v>
      </c>
      <c r="I336" s="55">
        <v>3266481</v>
      </c>
      <c r="J336" s="56">
        <v>42930</v>
      </c>
      <c r="K336" s="56">
        <v>15990</v>
      </c>
      <c r="L336" s="56">
        <f t="shared" ref="L336:L343" si="219">IF(K336=0,"",J336-K336)</f>
        <v>26940</v>
      </c>
      <c r="M336" s="55" t="str">
        <f t="shared" ref="M336:M343" si="220">IF(G336=0,"",+G336)</f>
        <v>LPKD54</v>
      </c>
      <c r="N336" s="55" t="str">
        <f t="shared" ref="N336:N343" si="221">IF(H336=0,"",+H336)</f>
        <v>GRGH84</v>
      </c>
      <c r="O336" s="55">
        <f t="shared" ref="O336:O343" si="222">IF(I336=0,"",+I336)</f>
        <v>3266481</v>
      </c>
      <c r="P336" s="56">
        <v>42970</v>
      </c>
      <c r="Q336" s="56">
        <v>15990</v>
      </c>
      <c r="R336" s="56">
        <f t="shared" ref="R336:R343" si="223">IF(Q336=0,"",P336-Q336)</f>
        <v>26980</v>
      </c>
      <c r="S336" s="57">
        <v>9.0299999999999994</v>
      </c>
      <c r="T336" s="58">
        <f>ROUND(IF(S336=0,"",(R336-(R336*S336)/100)),0)</f>
        <v>24544</v>
      </c>
      <c r="U336" s="163"/>
      <c r="V336" s="177">
        <f t="shared" ref="V336:V337" si="224">0-S336</f>
        <v>-9.0299999999999994</v>
      </c>
      <c r="W336" s="59">
        <f t="shared" ref="W336:W337" si="225">IF(R336=0,"",(R336-L336))</f>
        <v>40</v>
      </c>
      <c r="X336" s="178">
        <f t="shared" ref="X336:X337" si="226">+W336/L336</f>
        <v>1.4847809948032665E-3</v>
      </c>
    </row>
    <row r="337" spans="2:24" s="60" customFormat="1">
      <c r="B337" s="268"/>
      <c r="C337" s="61">
        <v>2</v>
      </c>
      <c r="D337" s="62" t="s">
        <v>171</v>
      </c>
      <c r="E337" s="63">
        <v>0.55763888888888891</v>
      </c>
      <c r="F337" s="64">
        <v>997315</v>
      </c>
      <c r="G337" s="64" t="s">
        <v>123</v>
      </c>
      <c r="H337" s="64" t="s">
        <v>124</v>
      </c>
      <c r="I337" s="64">
        <v>3266482</v>
      </c>
      <c r="J337" s="65">
        <v>44390</v>
      </c>
      <c r="K337" s="65">
        <v>17020</v>
      </c>
      <c r="L337" s="65">
        <f t="shared" si="219"/>
        <v>27370</v>
      </c>
      <c r="M337" s="64" t="str">
        <f t="shared" si="220"/>
        <v>LVXJ49</v>
      </c>
      <c r="N337" s="64" t="str">
        <f t="shared" si="221"/>
        <v>GRCZ50</v>
      </c>
      <c r="O337" s="64">
        <f t="shared" si="222"/>
        <v>3266482</v>
      </c>
      <c r="P337" s="65">
        <v>44450</v>
      </c>
      <c r="Q337" s="65">
        <v>17100</v>
      </c>
      <c r="R337" s="65">
        <f t="shared" si="223"/>
        <v>27350</v>
      </c>
      <c r="S337" s="66">
        <v>9.0299999999999994</v>
      </c>
      <c r="T337" s="67">
        <f>ROUND(IF(S337=0,"",(R337-(R337*S337)/100)),0)</f>
        <v>24880</v>
      </c>
      <c r="U337" s="163"/>
      <c r="V337" s="177">
        <f t="shared" si="224"/>
        <v>-9.0299999999999994</v>
      </c>
      <c r="W337" s="59">
        <f t="shared" si="225"/>
        <v>-20</v>
      </c>
      <c r="X337" s="178">
        <f t="shared" si="226"/>
        <v>-7.3072707343807086E-4</v>
      </c>
    </row>
    <row r="338" spans="2:24" s="60" customFormat="1">
      <c r="B338" s="268"/>
      <c r="C338" s="61">
        <v>3</v>
      </c>
      <c r="D338" s="62" t="s">
        <v>171</v>
      </c>
      <c r="E338" s="63">
        <v>0.56388888888888888</v>
      </c>
      <c r="F338" s="64">
        <v>997318</v>
      </c>
      <c r="G338" s="64" t="s">
        <v>148</v>
      </c>
      <c r="H338" s="64" t="s">
        <v>149</v>
      </c>
      <c r="I338" s="64">
        <v>3266485</v>
      </c>
      <c r="J338" s="65">
        <v>44780</v>
      </c>
      <c r="K338" s="65">
        <v>16940</v>
      </c>
      <c r="L338" s="65">
        <f t="shared" si="219"/>
        <v>27840</v>
      </c>
      <c r="M338" s="64" t="str">
        <f t="shared" si="220"/>
        <v>RYGY19</v>
      </c>
      <c r="N338" s="64" t="str">
        <f t="shared" si="221"/>
        <v>JG7849</v>
      </c>
      <c r="O338" s="64">
        <f t="shared" si="222"/>
        <v>3266485</v>
      </c>
      <c r="P338" s="65">
        <v>44790</v>
      </c>
      <c r="Q338" s="65">
        <v>16950</v>
      </c>
      <c r="R338" s="65">
        <f t="shared" si="223"/>
        <v>27840</v>
      </c>
      <c r="S338" s="66">
        <v>9.0299999999999994</v>
      </c>
      <c r="T338" s="67">
        <f t="shared" ref="T338:T344" si="227">ROUND(IF(S338=0,"",(R338-(R338*S338)/100)),0)</f>
        <v>25326</v>
      </c>
      <c r="U338" s="163"/>
      <c r="V338" s="177">
        <f t="shared" ref="V338:V342" si="228">0-S338</f>
        <v>-9.0299999999999994</v>
      </c>
      <c r="W338" s="59">
        <f t="shared" ref="W338:W340" si="229">IF(R338=0,"",(R338-L338))</f>
        <v>0</v>
      </c>
      <c r="X338" s="178">
        <f t="shared" ref="X338:X342" si="230">+W338/L338</f>
        <v>0</v>
      </c>
    </row>
    <row r="339" spans="2:24" s="60" customFormat="1">
      <c r="B339" s="268"/>
      <c r="C339" s="61">
        <v>4</v>
      </c>
      <c r="D339" s="62" t="s">
        <v>171</v>
      </c>
      <c r="E339" s="63">
        <v>0.66736111111111107</v>
      </c>
      <c r="F339" s="64">
        <v>997317</v>
      </c>
      <c r="G339" s="64" t="s">
        <v>172</v>
      </c>
      <c r="H339" s="64" t="s">
        <v>173</v>
      </c>
      <c r="I339" s="64">
        <v>3266484</v>
      </c>
      <c r="J339" s="65">
        <v>44690</v>
      </c>
      <c r="K339" s="65">
        <v>15720</v>
      </c>
      <c r="L339" s="65">
        <f t="shared" si="219"/>
        <v>28970</v>
      </c>
      <c r="M339" s="64" t="str">
        <f t="shared" si="220"/>
        <v>PSKZ38</v>
      </c>
      <c r="N339" s="64" t="str">
        <f t="shared" si="221"/>
        <v>PWSB48</v>
      </c>
      <c r="O339" s="64">
        <f t="shared" si="222"/>
        <v>3266484</v>
      </c>
      <c r="P339" s="65">
        <v>44750</v>
      </c>
      <c r="Q339" s="65">
        <v>15800</v>
      </c>
      <c r="R339" s="65">
        <f t="shared" si="223"/>
        <v>28950</v>
      </c>
      <c r="S339" s="66">
        <v>9.0299999999999994</v>
      </c>
      <c r="T339" s="67">
        <f t="shared" si="227"/>
        <v>26336</v>
      </c>
      <c r="U339" s="163"/>
      <c r="V339" s="177">
        <f t="shared" ref="V339" si="231">0-S339</f>
        <v>-9.0299999999999994</v>
      </c>
      <c r="W339" s="59">
        <f t="shared" ref="W339" si="232">IF(R339=0,"",(R339-L339))</f>
        <v>-20</v>
      </c>
      <c r="X339" s="178">
        <f t="shared" ref="X339" si="233">+W339/L339</f>
        <v>-6.9036934760096649E-4</v>
      </c>
    </row>
    <row r="340" spans="2:24" s="60" customFormat="1">
      <c r="B340" s="268"/>
      <c r="C340" s="61">
        <v>5</v>
      </c>
      <c r="D340" s="62" t="s">
        <v>171</v>
      </c>
      <c r="E340" s="63">
        <v>0.67499999999999993</v>
      </c>
      <c r="F340" s="64">
        <v>997316</v>
      </c>
      <c r="G340" s="64" t="s">
        <v>121</v>
      </c>
      <c r="H340" s="64" t="s">
        <v>122</v>
      </c>
      <c r="I340" s="64">
        <v>3266483</v>
      </c>
      <c r="J340" s="65">
        <v>44610</v>
      </c>
      <c r="K340" s="65">
        <v>16600</v>
      </c>
      <c r="L340" s="65">
        <f t="shared" si="219"/>
        <v>28010</v>
      </c>
      <c r="M340" s="64" t="str">
        <f t="shared" si="220"/>
        <v>TLWW61</v>
      </c>
      <c r="N340" s="64" t="str">
        <f t="shared" si="221"/>
        <v>PXFG67</v>
      </c>
      <c r="O340" s="64">
        <f t="shared" si="222"/>
        <v>3266483</v>
      </c>
      <c r="P340" s="65">
        <v>44580</v>
      </c>
      <c r="Q340" s="65">
        <v>16610</v>
      </c>
      <c r="R340" s="65">
        <f t="shared" si="223"/>
        <v>27970</v>
      </c>
      <c r="S340" s="66">
        <v>9.0299999999999994</v>
      </c>
      <c r="T340" s="67">
        <f t="shared" si="227"/>
        <v>25444</v>
      </c>
      <c r="U340" s="163"/>
      <c r="V340" s="177">
        <f t="shared" si="228"/>
        <v>-9.0299999999999994</v>
      </c>
      <c r="W340" s="59">
        <f t="shared" si="229"/>
        <v>-40</v>
      </c>
      <c r="X340" s="178">
        <f t="shared" si="230"/>
        <v>-1.4280614066404856E-3</v>
      </c>
    </row>
    <row r="341" spans="2:24" s="60" customFormat="1">
      <c r="B341" s="268"/>
      <c r="C341" s="61">
        <v>6</v>
      </c>
      <c r="D341" s="62" t="s">
        <v>171</v>
      </c>
      <c r="E341" s="63">
        <v>0.81597222222222221</v>
      </c>
      <c r="F341" s="64">
        <v>997319</v>
      </c>
      <c r="G341" s="64" t="s">
        <v>146</v>
      </c>
      <c r="H341" s="64" t="s">
        <v>147</v>
      </c>
      <c r="I341" s="64">
        <v>3266487</v>
      </c>
      <c r="J341" s="65">
        <v>44330</v>
      </c>
      <c r="K341" s="65">
        <v>16570</v>
      </c>
      <c r="L341" s="65">
        <f t="shared" si="219"/>
        <v>27760</v>
      </c>
      <c r="M341" s="64" t="str">
        <f t="shared" si="220"/>
        <v>SKZG51</v>
      </c>
      <c r="N341" s="64" t="str">
        <f t="shared" si="221"/>
        <v>PWWV47</v>
      </c>
      <c r="O341" s="64">
        <f t="shared" si="222"/>
        <v>3266487</v>
      </c>
      <c r="P341" s="65">
        <v>44350</v>
      </c>
      <c r="Q341" s="65">
        <v>16560</v>
      </c>
      <c r="R341" s="65">
        <f t="shared" si="223"/>
        <v>27790</v>
      </c>
      <c r="S341" s="66">
        <v>9.0299999999999994</v>
      </c>
      <c r="T341" s="67">
        <f t="shared" si="227"/>
        <v>25281</v>
      </c>
      <c r="U341" s="163"/>
      <c r="V341" s="177">
        <f>0-S341</f>
        <v>-9.0299999999999994</v>
      </c>
      <c r="W341" s="59">
        <f>IF(R341=0,"",(R341-L341))</f>
        <v>30</v>
      </c>
      <c r="X341" s="178">
        <f>+W341/L341</f>
        <v>1.0806916426512969E-3</v>
      </c>
    </row>
    <row r="342" spans="2:24" s="60" customFormat="1">
      <c r="B342" s="268"/>
      <c r="C342" s="61">
        <v>7</v>
      </c>
      <c r="D342" s="62" t="s">
        <v>171</v>
      </c>
      <c r="E342" s="63">
        <v>0.81874999999999998</v>
      </c>
      <c r="F342" s="64">
        <v>997320</v>
      </c>
      <c r="G342" s="64" t="s">
        <v>144</v>
      </c>
      <c r="H342" s="64" t="s">
        <v>145</v>
      </c>
      <c r="I342" s="64">
        <v>3266486</v>
      </c>
      <c r="J342" s="65">
        <v>44370</v>
      </c>
      <c r="K342" s="65">
        <v>16320</v>
      </c>
      <c r="L342" s="65">
        <f t="shared" si="219"/>
        <v>28050</v>
      </c>
      <c r="M342" s="64" t="str">
        <f t="shared" si="220"/>
        <v>PFSG22</v>
      </c>
      <c r="N342" s="64" t="str">
        <f t="shared" si="221"/>
        <v>JN9111</v>
      </c>
      <c r="O342" s="64">
        <f t="shared" si="222"/>
        <v>3266486</v>
      </c>
      <c r="P342" s="65">
        <v>44830</v>
      </c>
      <c r="Q342" s="65">
        <v>16770</v>
      </c>
      <c r="R342" s="65">
        <f t="shared" si="223"/>
        <v>28060</v>
      </c>
      <c r="S342" s="66">
        <v>9.0299999999999994</v>
      </c>
      <c r="T342" s="67">
        <f t="shared" si="227"/>
        <v>25526</v>
      </c>
      <c r="U342" s="163"/>
      <c r="V342" s="177">
        <f t="shared" si="228"/>
        <v>-9.0299999999999994</v>
      </c>
      <c r="W342" s="59">
        <f>IF(R342=0,"",(R342-L342))</f>
        <v>10</v>
      </c>
      <c r="X342" s="178">
        <f t="shared" si="230"/>
        <v>3.5650623885918003E-4</v>
      </c>
    </row>
    <row r="343" spans="2:24" s="60" customFormat="1">
      <c r="B343" s="268"/>
      <c r="C343" s="61">
        <v>8</v>
      </c>
      <c r="D343" s="62" t="s">
        <v>171</v>
      </c>
      <c r="E343" s="63">
        <v>0.82638888888888884</v>
      </c>
      <c r="F343" s="64">
        <v>997321</v>
      </c>
      <c r="G343" s="64" t="s">
        <v>105</v>
      </c>
      <c r="H343" s="64" t="s">
        <v>106</v>
      </c>
      <c r="I343" s="64">
        <v>3266488</v>
      </c>
      <c r="J343" s="65">
        <v>44670</v>
      </c>
      <c r="K343" s="65">
        <v>16320</v>
      </c>
      <c r="L343" s="65">
        <f t="shared" si="219"/>
        <v>28350</v>
      </c>
      <c r="M343" s="64" t="str">
        <f t="shared" si="220"/>
        <v>LPKD54</v>
      </c>
      <c r="N343" s="64" t="str">
        <f t="shared" si="221"/>
        <v>GRGH84</v>
      </c>
      <c r="O343" s="64">
        <f t="shared" si="222"/>
        <v>3266488</v>
      </c>
      <c r="P343" s="65">
        <v>44700</v>
      </c>
      <c r="Q343" s="65">
        <v>16410</v>
      </c>
      <c r="R343" s="65">
        <f t="shared" si="223"/>
        <v>28290</v>
      </c>
      <c r="S343" s="66">
        <v>9.0299999999999994</v>
      </c>
      <c r="T343" s="67">
        <f t="shared" si="227"/>
        <v>25735</v>
      </c>
      <c r="U343" s="163"/>
      <c r="V343" s="177">
        <f>0-S343</f>
        <v>-9.0299999999999994</v>
      </c>
      <c r="W343" s="59">
        <f>IF(R343=0,"",(R343-L343))</f>
        <v>-60</v>
      </c>
      <c r="X343" s="178">
        <f>+W343/L343</f>
        <v>-2.1164021164021165E-3</v>
      </c>
    </row>
    <row r="344" spans="2:24" s="60" customFormat="1" ht="15.75" thickBot="1">
      <c r="B344" s="269"/>
      <c r="C344" s="119">
        <v>9</v>
      </c>
      <c r="D344" s="120" t="s">
        <v>171</v>
      </c>
      <c r="E344" s="68">
        <v>0.90902777777777777</v>
      </c>
      <c r="F344" s="69">
        <v>997322</v>
      </c>
      <c r="G344" s="69" t="s">
        <v>161</v>
      </c>
      <c r="H344" s="69" t="s">
        <v>162</v>
      </c>
      <c r="I344" s="69">
        <v>3266489</v>
      </c>
      <c r="J344" s="70">
        <v>41200</v>
      </c>
      <c r="K344" s="70">
        <v>16110</v>
      </c>
      <c r="L344" s="70">
        <f>IF(K344=0,"",J344-K344)</f>
        <v>25090</v>
      </c>
      <c r="M344" s="69" t="str">
        <f>IF(G344=0,"",+G344)</f>
        <v>SKZG39</v>
      </c>
      <c r="N344" s="69" t="str">
        <f>IF(H344=0,"",+H344)</f>
        <v>PXHB14</v>
      </c>
      <c r="O344" s="69">
        <f>IF(I344=0,"",+I344)</f>
        <v>3266489</v>
      </c>
      <c r="P344" s="70">
        <v>41140</v>
      </c>
      <c r="Q344" s="70">
        <v>16100</v>
      </c>
      <c r="R344" s="70">
        <f>IF(Q344=0,"",P344-Q344)</f>
        <v>25040</v>
      </c>
      <c r="S344" s="71">
        <v>9.0299999999999994</v>
      </c>
      <c r="T344" s="72">
        <f t="shared" si="227"/>
        <v>22779</v>
      </c>
      <c r="U344" s="163"/>
      <c r="V344" s="179">
        <f>0-S344</f>
        <v>-9.0299999999999994</v>
      </c>
      <c r="W344" s="180">
        <f>IF(R344=0,"",(R344-L344))</f>
        <v>-50</v>
      </c>
      <c r="X344" s="181">
        <f>+W344/L344</f>
        <v>-1.9928258270227183E-3</v>
      </c>
    </row>
    <row r="345" spans="2:24">
      <c r="B345" s="94"/>
      <c r="C345" s="1"/>
      <c r="D345" s="1"/>
      <c r="E345" s="2"/>
      <c r="F345" s="3"/>
      <c r="G345" s="4"/>
      <c r="H345" s="4"/>
      <c r="I345" s="5"/>
      <c r="J345" s="73"/>
      <c r="K345" s="73"/>
      <c r="L345" s="73"/>
      <c r="M345" s="4"/>
      <c r="N345" s="4"/>
      <c r="O345" s="4"/>
      <c r="P345" s="73"/>
      <c r="Q345" s="73"/>
      <c r="R345" s="203"/>
      <c r="S345" s="4"/>
      <c r="T345" s="4"/>
      <c r="U345" s="157"/>
      <c r="V345" s="74"/>
      <c r="W345" s="4"/>
      <c r="X345" s="4"/>
    </row>
    <row r="346" spans="2:24">
      <c r="B346" s="1"/>
      <c r="C346" s="75">
        <f>COUNT(C336:C344)</f>
        <v>9</v>
      </c>
      <c r="D346" s="76"/>
      <c r="E346" s="77"/>
      <c r="F346" s="213" t="s">
        <v>46</v>
      </c>
      <c r="G346" s="214"/>
      <c r="H346" s="214"/>
      <c r="I346" s="215"/>
      <c r="J346" s="78">
        <f>SUM(J336:J344)</f>
        <v>395970</v>
      </c>
      <c r="K346" s="78">
        <f t="shared" ref="K346:L346" si="234">SUM(K336:K344)</f>
        <v>147590</v>
      </c>
      <c r="L346" s="78">
        <f t="shared" si="234"/>
        <v>248380</v>
      </c>
      <c r="M346" s="79"/>
      <c r="N346" s="79"/>
      <c r="O346" s="79"/>
      <c r="P346" s="126">
        <f>SUM(P336:P344)</f>
        <v>396560</v>
      </c>
      <c r="Q346" s="126">
        <f t="shared" ref="Q346:R346" si="235">SUM(Q336:Q344)</f>
        <v>148290</v>
      </c>
      <c r="R346" s="204">
        <f t="shared" si="235"/>
        <v>248270</v>
      </c>
      <c r="S346" s="128">
        <f>ROUND((((R346-T346)/R346)*100),2)</f>
        <v>9.0299999999999994</v>
      </c>
      <c r="T346" s="127">
        <f>SUM(T336:T344)</f>
        <v>225851</v>
      </c>
      <c r="U346" s="164"/>
      <c r="V346" s="82"/>
      <c r="W346" s="83">
        <f>SUM(W336:W344)</f>
        <v>-110</v>
      </c>
      <c r="X346" s="83">
        <f>SUM(X336:X344)</f>
        <v>-4.0364068947906142E-3</v>
      </c>
    </row>
    <row r="347" spans="2:24">
      <c r="C347" s="75">
        <f>SUM(C346)+C330</f>
        <v>162</v>
      </c>
      <c r="D347" s="76"/>
      <c r="E347" s="77"/>
      <c r="F347" s="213" t="s">
        <v>47</v>
      </c>
      <c r="G347" s="214"/>
      <c r="H347" s="214"/>
      <c r="I347" s="215"/>
      <c r="J347" s="78">
        <f t="shared" ref="J347:K347" si="236">SUM(J336:J344)+J330</f>
        <v>6775670</v>
      </c>
      <c r="K347" s="78">
        <f t="shared" si="236"/>
        <v>2524040</v>
      </c>
      <c r="L347" s="78">
        <f>SUM(L336:L344)+L330</f>
        <v>4531980</v>
      </c>
      <c r="M347" s="79"/>
      <c r="N347" s="79"/>
      <c r="O347" s="79"/>
      <c r="P347" s="78">
        <f t="shared" ref="P347:Q347" si="237">SUM(P336:P344)+P330</f>
        <v>7229510</v>
      </c>
      <c r="Q347" s="78">
        <f t="shared" si="237"/>
        <v>2697870</v>
      </c>
      <c r="R347" s="205">
        <f>SUM(R336:R344)+R330</f>
        <v>4531640</v>
      </c>
      <c r="S347" s="128"/>
      <c r="T347" s="127">
        <f>SUM(T336:T344)+T330</f>
        <v>4158129</v>
      </c>
      <c r="U347" s="164"/>
      <c r="V347" s="82"/>
      <c r="W347" s="85">
        <f>+W346+W330</f>
        <v>-350</v>
      </c>
      <c r="X347" s="83"/>
    </row>
    <row r="349" spans="2:24" ht="15.75" thickBot="1"/>
    <row r="350" spans="2:24" ht="15.75" thickBot="1">
      <c r="B350" s="1"/>
      <c r="C350" s="1"/>
      <c r="D350" s="1" t="s">
        <v>26</v>
      </c>
      <c r="E350" s="2">
        <v>19</v>
      </c>
      <c r="F350" s="45"/>
      <c r="G350" s="237" t="s">
        <v>27</v>
      </c>
      <c r="H350" s="238"/>
      <c r="I350" s="238"/>
      <c r="J350" s="238"/>
      <c r="K350" s="238"/>
      <c r="L350" s="238"/>
      <c r="M350" s="219" t="s">
        <v>28</v>
      </c>
      <c r="N350" s="239"/>
      <c r="O350" s="239"/>
      <c r="P350" s="239"/>
      <c r="Q350" s="239"/>
      <c r="R350" s="239"/>
      <c r="S350" s="239"/>
      <c r="T350" s="240"/>
      <c r="U350" s="162"/>
      <c r="V350" s="2"/>
      <c r="W350" s="231"/>
      <c r="X350" s="241"/>
    </row>
    <row r="351" spans="2:24" ht="26.25" customHeight="1">
      <c r="B351" s="267" t="s">
        <v>94</v>
      </c>
      <c r="C351" s="207" t="s">
        <v>29</v>
      </c>
      <c r="D351" s="209" t="s">
        <v>30</v>
      </c>
      <c r="E351" s="209" t="s">
        <v>31</v>
      </c>
      <c r="F351" s="209" t="s">
        <v>32</v>
      </c>
      <c r="G351" s="211" t="s">
        <v>33</v>
      </c>
      <c r="H351" s="212"/>
      <c r="I351" s="46" t="s">
        <v>34</v>
      </c>
      <c r="J351" s="211" t="s">
        <v>35</v>
      </c>
      <c r="K351" s="223"/>
      <c r="L351" s="212"/>
      <c r="M351" s="224" t="s">
        <v>33</v>
      </c>
      <c r="N351" s="225"/>
      <c r="O351" s="47" t="s">
        <v>34</v>
      </c>
      <c r="P351" s="224" t="s">
        <v>35</v>
      </c>
      <c r="Q351" s="226"/>
      <c r="R351" s="226"/>
      <c r="S351" s="226"/>
      <c r="T351" s="227"/>
      <c r="U351" s="159"/>
      <c r="V351" s="232" t="s">
        <v>36</v>
      </c>
      <c r="W351" s="233"/>
      <c r="X351" s="234"/>
    </row>
    <row r="352" spans="2:24" ht="28.15" customHeight="1" thickBot="1">
      <c r="B352" s="268"/>
      <c r="C352" s="208"/>
      <c r="D352" s="210"/>
      <c r="E352" s="210"/>
      <c r="F352" s="210"/>
      <c r="G352" s="48" t="s">
        <v>37</v>
      </c>
      <c r="H352" s="48" t="s">
        <v>38</v>
      </c>
      <c r="I352" s="49" t="s">
        <v>39</v>
      </c>
      <c r="J352" s="48" t="s">
        <v>40</v>
      </c>
      <c r="K352" s="48" t="s">
        <v>41</v>
      </c>
      <c r="L352" s="48" t="s">
        <v>42</v>
      </c>
      <c r="M352" s="50" t="s">
        <v>37</v>
      </c>
      <c r="N352" s="50" t="s">
        <v>38</v>
      </c>
      <c r="O352" s="50" t="s">
        <v>39</v>
      </c>
      <c r="P352" s="50" t="s">
        <v>40</v>
      </c>
      <c r="Q352" s="50" t="s">
        <v>41</v>
      </c>
      <c r="R352" s="50" t="s">
        <v>42</v>
      </c>
      <c r="S352" s="50" t="s">
        <v>12</v>
      </c>
      <c r="T352" s="51" t="s">
        <v>43</v>
      </c>
      <c r="U352" s="159"/>
      <c r="V352" s="175" t="s">
        <v>44</v>
      </c>
      <c r="W352" s="52" t="s">
        <v>45</v>
      </c>
      <c r="X352" s="176" t="s">
        <v>4</v>
      </c>
    </row>
    <row r="353" spans="2:24" s="60" customFormat="1">
      <c r="B353" s="268"/>
      <c r="C353" s="53">
        <v>1</v>
      </c>
      <c r="D353" s="118">
        <v>46045</v>
      </c>
      <c r="E353" s="54">
        <v>0.37777777777777777</v>
      </c>
      <c r="F353" s="55">
        <v>997330</v>
      </c>
      <c r="G353" s="55" t="s">
        <v>146</v>
      </c>
      <c r="H353" s="55" t="s">
        <v>147</v>
      </c>
      <c r="I353" s="55">
        <v>3266496</v>
      </c>
      <c r="J353" s="56">
        <v>44620</v>
      </c>
      <c r="K353" s="56">
        <v>16440</v>
      </c>
      <c r="L353" s="56">
        <f t="shared" ref="L353:L360" si="238">IF(K353=0,"",J353-K353)</f>
        <v>28180</v>
      </c>
      <c r="M353" s="55" t="str">
        <f t="shared" ref="M353:M360" si="239">IF(G353=0,"",+G353)</f>
        <v>SKZG51</v>
      </c>
      <c r="N353" s="55" t="str">
        <f t="shared" ref="N353:N360" si="240">IF(H353=0,"",+H353)</f>
        <v>PWWV47</v>
      </c>
      <c r="O353" s="55">
        <f t="shared" ref="O353:O360" si="241">IF(I353=0,"",+I353)</f>
        <v>3266496</v>
      </c>
      <c r="P353" s="56">
        <v>45010</v>
      </c>
      <c r="Q353" s="56">
        <v>16820</v>
      </c>
      <c r="R353" s="56">
        <f t="shared" ref="R353:R360" si="242">IF(Q353=0,"",P353-Q353)</f>
        <v>28190</v>
      </c>
      <c r="S353" s="57">
        <v>8.8800000000000008</v>
      </c>
      <c r="T353" s="58">
        <f>ROUND(IF(S353=0,"",(R353-(R353*S353)/100)),0)</f>
        <v>25687</v>
      </c>
      <c r="U353" s="163"/>
      <c r="V353" s="177">
        <f>0-S353</f>
        <v>-8.8800000000000008</v>
      </c>
      <c r="W353" s="59">
        <f>IF(R353=0,"",(R353-L353))</f>
        <v>10</v>
      </c>
      <c r="X353" s="178">
        <f>+W353/L353</f>
        <v>3.5486160397444998E-4</v>
      </c>
    </row>
    <row r="354" spans="2:24" s="60" customFormat="1">
      <c r="B354" s="268"/>
      <c r="C354" s="61">
        <v>2</v>
      </c>
      <c r="D354" s="62">
        <v>46045</v>
      </c>
      <c r="E354" s="63">
        <v>0.60972222222222217</v>
      </c>
      <c r="F354" s="64">
        <v>997323</v>
      </c>
      <c r="G354" s="64" t="s">
        <v>174</v>
      </c>
      <c r="H354" s="64" t="s">
        <v>175</v>
      </c>
      <c r="I354" s="64">
        <v>3266490</v>
      </c>
      <c r="J354" s="65">
        <v>44430</v>
      </c>
      <c r="K354" s="65">
        <v>16770</v>
      </c>
      <c r="L354" s="65">
        <f t="shared" si="238"/>
        <v>27660</v>
      </c>
      <c r="M354" s="64" t="str">
        <f t="shared" si="239"/>
        <v>VHTH25</v>
      </c>
      <c r="N354" s="64" t="str">
        <f t="shared" si="240"/>
        <v>JP4609</v>
      </c>
      <c r="O354" s="64">
        <f t="shared" si="241"/>
        <v>3266490</v>
      </c>
      <c r="P354" s="65">
        <v>44480</v>
      </c>
      <c r="Q354" s="65">
        <v>16830</v>
      </c>
      <c r="R354" s="65">
        <f t="shared" si="242"/>
        <v>27650</v>
      </c>
      <c r="S354" s="66">
        <v>8.8800000000000008</v>
      </c>
      <c r="T354" s="67">
        <f>ROUND(IF(S354=0,"",(R354-(R354*S354)/100)),0)</f>
        <v>25195</v>
      </c>
      <c r="U354" s="163"/>
      <c r="V354" s="177">
        <f t="shared" ref="V354:V360" si="243">0-S354</f>
        <v>-8.8800000000000008</v>
      </c>
      <c r="W354" s="59">
        <f t="shared" ref="W354:W360" si="244">IF(R354=0,"",(R354-L354))</f>
        <v>-10</v>
      </c>
      <c r="X354" s="178">
        <f t="shared" ref="X354:X360" si="245">+W354/L354</f>
        <v>-3.6153289949385393E-4</v>
      </c>
    </row>
    <row r="355" spans="2:24" s="60" customFormat="1">
      <c r="B355" s="268"/>
      <c r="C355" s="61">
        <v>3</v>
      </c>
      <c r="D355" s="62">
        <v>46045</v>
      </c>
      <c r="E355" s="63">
        <v>0.68333333333333324</v>
      </c>
      <c r="F355" s="64">
        <v>997324</v>
      </c>
      <c r="G355" s="64" t="s">
        <v>144</v>
      </c>
      <c r="H355" s="64" t="s">
        <v>145</v>
      </c>
      <c r="I355" s="64">
        <v>3266491</v>
      </c>
      <c r="J355" s="65">
        <v>44590</v>
      </c>
      <c r="K355" s="65">
        <v>16620</v>
      </c>
      <c r="L355" s="65">
        <f t="shared" si="238"/>
        <v>27970</v>
      </c>
      <c r="M355" s="64" t="str">
        <f t="shared" si="239"/>
        <v>PFSG22</v>
      </c>
      <c r="N355" s="64" t="str">
        <f t="shared" si="240"/>
        <v>JN9111</v>
      </c>
      <c r="O355" s="64">
        <f t="shared" si="241"/>
        <v>3266491</v>
      </c>
      <c r="P355" s="65">
        <v>44640</v>
      </c>
      <c r="Q355" s="65">
        <v>16670</v>
      </c>
      <c r="R355" s="65">
        <f t="shared" si="242"/>
        <v>27970</v>
      </c>
      <c r="S355" s="66">
        <v>8.8800000000000008</v>
      </c>
      <c r="T355" s="67">
        <f t="shared" ref="T355:T361" si="246">ROUND(IF(S355=0,"",(R355-(R355*S355)/100)),0)</f>
        <v>25486</v>
      </c>
      <c r="U355" s="163"/>
      <c r="V355" s="177">
        <f t="shared" si="243"/>
        <v>-8.8800000000000008</v>
      </c>
      <c r="W355" s="59">
        <f t="shared" si="244"/>
        <v>0</v>
      </c>
      <c r="X355" s="178">
        <f t="shared" si="245"/>
        <v>0</v>
      </c>
    </row>
    <row r="356" spans="2:24" s="60" customFormat="1">
      <c r="B356" s="268"/>
      <c r="C356" s="61">
        <v>4</v>
      </c>
      <c r="D356" s="62">
        <v>46045</v>
      </c>
      <c r="E356" s="63">
        <v>0.68194444444444446</v>
      </c>
      <c r="F356" s="64">
        <v>997325</v>
      </c>
      <c r="G356" s="64" t="s">
        <v>176</v>
      </c>
      <c r="H356" s="64" t="s">
        <v>177</v>
      </c>
      <c r="I356" s="64">
        <v>3266492</v>
      </c>
      <c r="J356" s="65">
        <v>44550</v>
      </c>
      <c r="K356" s="65">
        <v>15870</v>
      </c>
      <c r="L356" s="65">
        <f t="shared" si="238"/>
        <v>28680</v>
      </c>
      <c r="M356" s="64" t="str">
        <f t="shared" si="239"/>
        <v>PFSP58</v>
      </c>
      <c r="N356" s="64" t="str">
        <f t="shared" si="240"/>
        <v>KYPZ37</v>
      </c>
      <c r="O356" s="64">
        <f t="shared" si="241"/>
        <v>3266492</v>
      </c>
      <c r="P356" s="65">
        <v>44620</v>
      </c>
      <c r="Q356" s="65">
        <v>16220</v>
      </c>
      <c r="R356" s="65">
        <f t="shared" si="242"/>
        <v>28400</v>
      </c>
      <c r="S356" s="66">
        <v>8.8800000000000008</v>
      </c>
      <c r="T356" s="67">
        <f t="shared" si="246"/>
        <v>25878</v>
      </c>
      <c r="U356" s="163"/>
      <c r="V356" s="177">
        <f t="shared" ref="V356:V358" si="247">0-S356</f>
        <v>-8.8800000000000008</v>
      </c>
      <c r="W356" s="59">
        <f t="shared" ref="W356:W358" si="248">IF(R356=0,"",(R356-L356))</f>
        <v>-280</v>
      </c>
      <c r="X356" s="178">
        <f t="shared" ref="X356:X358" si="249">+W356/L356</f>
        <v>-9.7629009762900971E-3</v>
      </c>
    </row>
    <row r="357" spans="2:24" s="60" customFormat="1">
      <c r="B357" s="268"/>
      <c r="C357" s="61">
        <v>5</v>
      </c>
      <c r="D357" s="62">
        <v>46045</v>
      </c>
      <c r="E357" s="63">
        <v>0.74791666666666667</v>
      </c>
      <c r="F357" s="64">
        <v>997326</v>
      </c>
      <c r="G357" s="64" t="s">
        <v>105</v>
      </c>
      <c r="H357" s="64" t="s">
        <v>106</v>
      </c>
      <c r="I357" s="64">
        <v>3266493</v>
      </c>
      <c r="J357" s="65">
        <v>44750</v>
      </c>
      <c r="K357" s="65">
        <v>16260</v>
      </c>
      <c r="L357" s="65">
        <f t="shared" si="238"/>
        <v>28490</v>
      </c>
      <c r="M357" s="64" t="str">
        <f t="shared" si="239"/>
        <v>LPKD54</v>
      </c>
      <c r="N357" s="64" t="str">
        <f t="shared" si="240"/>
        <v>GRGH84</v>
      </c>
      <c r="O357" s="64">
        <f t="shared" si="241"/>
        <v>3266493</v>
      </c>
      <c r="P357" s="65">
        <v>44780</v>
      </c>
      <c r="Q357" s="65">
        <v>16250</v>
      </c>
      <c r="R357" s="65">
        <f t="shared" si="242"/>
        <v>28530</v>
      </c>
      <c r="S357" s="66">
        <v>8.8800000000000008</v>
      </c>
      <c r="T357" s="67">
        <f t="shared" si="246"/>
        <v>25997</v>
      </c>
      <c r="U357" s="163"/>
      <c r="V357" s="177">
        <f t="shared" si="247"/>
        <v>-8.8800000000000008</v>
      </c>
      <c r="W357" s="59">
        <f t="shared" si="248"/>
        <v>40</v>
      </c>
      <c r="X357" s="178">
        <f t="shared" si="249"/>
        <v>1.4040014040014039E-3</v>
      </c>
    </row>
    <row r="358" spans="2:24" s="60" customFormat="1">
      <c r="B358" s="268"/>
      <c r="C358" s="61">
        <v>6</v>
      </c>
      <c r="D358" s="62">
        <v>46045</v>
      </c>
      <c r="E358" s="63">
        <v>0.82013888888888886</v>
      </c>
      <c r="F358" s="64">
        <v>997327</v>
      </c>
      <c r="G358" s="64" t="s">
        <v>161</v>
      </c>
      <c r="H358" s="64" t="s">
        <v>162</v>
      </c>
      <c r="I358" s="64">
        <v>3266494</v>
      </c>
      <c r="J358" s="65">
        <v>44580</v>
      </c>
      <c r="K358" s="65">
        <v>15960</v>
      </c>
      <c r="L358" s="65">
        <f t="shared" si="238"/>
        <v>28620</v>
      </c>
      <c r="M358" s="64" t="str">
        <f t="shared" si="239"/>
        <v>SKZG39</v>
      </c>
      <c r="N358" s="64" t="str">
        <f t="shared" si="240"/>
        <v>PXHB14</v>
      </c>
      <c r="O358" s="64">
        <f t="shared" si="241"/>
        <v>3266494</v>
      </c>
      <c r="P358" s="65">
        <v>44590</v>
      </c>
      <c r="Q358" s="65">
        <v>15950</v>
      </c>
      <c r="R358" s="65">
        <f t="shared" si="242"/>
        <v>28640</v>
      </c>
      <c r="S358" s="66">
        <v>8.8800000000000008</v>
      </c>
      <c r="T358" s="67">
        <f t="shared" si="246"/>
        <v>26097</v>
      </c>
      <c r="U358" s="163"/>
      <c r="V358" s="177">
        <f t="shared" si="247"/>
        <v>-8.8800000000000008</v>
      </c>
      <c r="W358" s="59">
        <f t="shared" si="248"/>
        <v>20</v>
      </c>
      <c r="X358" s="178">
        <f t="shared" si="249"/>
        <v>6.9881201956673651E-4</v>
      </c>
    </row>
    <row r="359" spans="2:24" s="60" customFormat="1">
      <c r="B359" s="268"/>
      <c r="C359" s="61">
        <v>7</v>
      </c>
      <c r="D359" s="62">
        <v>46045</v>
      </c>
      <c r="E359" s="63">
        <v>0.89444444444444438</v>
      </c>
      <c r="F359" s="64">
        <v>997328</v>
      </c>
      <c r="G359" s="64" t="s">
        <v>178</v>
      </c>
      <c r="H359" s="64" t="s">
        <v>179</v>
      </c>
      <c r="I359" s="64">
        <v>3266495</v>
      </c>
      <c r="J359" s="65">
        <v>44440</v>
      </c>
      <c r="K359" s="65">
        <v>17440</v>
      </c>
      <c r="L359" s="65">
        <f t="shared" si="238"/>
        <v>27000</v>
      </c>
      <c r="M359" s="64" t="str">
        <f t="shared" si="239"/>
        <v>VHTD98</v>
      </c>
      <c r="N359" s="64" t="str">
        <f t="shared" si="240"/>
        <v>JP1411</v>
      </c>
      <c r="O359" s="64">
        <f t="shared" si="241"/>
        <v>3266495</v>
      </c>
      <c r="P359" s="65">
        <v>44500</v>
      </c>
      <c r="Q359" s="65">
        <v>17520</v>
      </c>
      <c r="R359" s="65">
        <f t="shared" si="242"/>
        <v>26980</v>
      </c>
      <c r="S359" s="66">
        <v>8.8800000000000008</v>
      </c>
      <c r="T359" s="67">
        <f t="shared" si="246"/>
        <v>24584</v>
      </c>
      <c r="U359" s="163"/>
      <c r="V359" s="177">
        <f t="shared" si="243"/>
        <v>-8.8800000000000008</v>
      </c>
      <c r="W359" s="59">
        <f t="shared" si="244"/>
        <v>-20</v>
      </c>
      <c r="X359" s="178">
        <f t="shared" si="245"/>
        <v>-7.407407407407407E-4</v>
      </c>
    </row>
    <row r="360" spans="2:24" s="60" customFormat="1">
      <c r="B360" s="268"/>
      <c r="C360" s="61">
        <v>8</v>
      </c>
      <c r="D360" s="62">
        <v>46046</v>
      </c>
      <c r="E360" s="63">
        <v>0.57847222222222217</v>
      </c>
      <c r="F360" s="64">
        <v>997333</v>
      </c>
      <c r="G360" s="64" t="s">
        <v>144</v>
      </c>
      <c r="H360" s="64" t="s">
        <v>145</v>
      </c>
      <c r="I360" s="64">
        <v>3266497</v>
      </c>
      <c r="J360" s="65">
        <v>44380</v>
      </c>
      <c r="K360" s="65">
        <v>16490</v>
      </c>
      <c r="L360" s="65">
        <f t="shared" si="238"/>
        <v>27890</v>
      </c>
      <c r="M360" s="64" t="str">
        <f t="shared" si="239"/>
        <v>PFSG22</v>
      </c>
      <c r="N360" s="64" t="str">
        <f t="shared" si="240"/>
        <v>JN9111</v>
      </c>
      <c r="O360" s="64">
        <f t="shared" si="241"/>
        <v>3266497</v>
      </c>
      <c r="P360" s="65">
        <v>44420</v>
      </c>
      <c r="Q360" s="65">
        <v>16540</v>
      </c>
      <c r="R360" s="65">
        <f t="shared" si="242"/>
        <v>27880</v>
      </c>
      <c r="S360" s="66">
        <v>8.8800000000000008</v>
      </c>
      <c r="T360" s="67">
        <f t="shared" si="246"/>
        <v>25404</v>
      </c>
      <c r="U360" s="163"/>
      <c r="V360" s="177">
        <f t="shared" si="243"/>
        <v>-8.8800000000000008</v>
      </c>
      <c r="W360" s="59">
        <f t="shared" si="244"/>
        <v>-10</v>
      </c>
      <c r="X360" s="178">
        <f t="shared" si="245"/>
        <v>-3.5855145213338117E-4</v>
      </c>
    </row>
    <row r="361" spans="2:24" s="60" customFormat="1" ht="15.75" thickBot="1">
      <c r="B361" s="269"/>
      <c r="C361" s="119">
        <v>9</v>
      </c>
      <c r="D361" s="120">
        <v>46046</v>
      </c>
      <c r="E361" s="68">
        <v>0.57916666666666672</v>
      </c>
      <c r="F361" s="69">
        <v>997336</v>
      </c>
      <c r="G361" s="69" t="s">
        <v>105</v>
      </c>
      <c r="H361" s="69" t="s">
        <v>106</v>
      </c>
      <c r="I361" s="69">
        <v>3266500</v>
      </c>
      <c r="J361" s="70">
        <v>44580</v>
      </c>
      <c r="K361" s="70">
        <v>16100</v>
      </c>
      <c r="L361" s="70">
        <f>IF(K361=0,"",J361-K361)</f>
        <v>28480</v>
      </c>
      <c r="M361" s="69" t="str">
        <f>IF(G361=0,"",+G361)</f>
        <v>LPKD54</v>
      </c>
      <c r="N361" s="69" t="str">
        <f>IF(H361=0,"",+H361)</f>
        <v>GRGH84</v>
      </c>
      <c r="O361" s="69">
        <f>IF(I361=0,"",+I361)</f>
        <v>3266500</v>
      </c>
      <c r="P361" s="70">
        <v>44590</v>
      </c>
      <c r="Q361" s="70">
        <v>16250</v>
      </c>
      <c r="R361" s="70">
        <f>IF(Q361=0,"",P361-Q361)</f>
        <v>28340</v>
      </c>
      <c r="S361" s="71">
        <v>8.8800000000000008</v>
      </c>
      <c r="T361" s="72">
        <f t="shared" si="246"/>
        <v>25823</v>
      </c>
      <c r="U361" s="163"/>
      <c r="V361" s="179">
        <f t="shared" ref="V361" si="250">0-S361</f>
        <v>-8.8800000000000008</v>
      </c>
      <c r="W361" s="180">
        <f t="shared" ref="W361" si="251">IF(R361=0,"",(R361-L361))</f>
        <v>-140</v>
      </c>
      <c r="X361" s="181">
        <f t="shared" ref="X361" si="252">+W361/L361</f>
        <v>-4.9157303370786515E-3</v>
      </c>
    </row>
    <row r="362" spans="2:24">
      <c r="B362" s="1"/>
      <c r="C362" s="1"/>
      <c r="D362" s="1"/>
      <c r="E362" s="2"/>
      <c r="F362" s="3"/>
      <c r="G362" s="4"/>
      <c r="H362" s="4"/>
      <c r="I362" s="5"/>
      <c r="J362" s="73"/>
      <c r="K362" s="73"/>
      <c r="L362" s="73"/>
      <c r="M362" s="4"/>
      <c r="N362" s="4"/>
      <c r="O362" s="4"/>
      <c r="P362" s="73"/>
      <c r="Q362" s="73"/>
      <c r="R362" s="203"/>
      <c r="S362" s="4"/>
      <c r="T362" s="4"/>
      <c r="U362" s="157"/>
      <c r="V362" s="74"/>
      <c r="W362" s="4"/>
      <c r="X362" s="4"/>
    </row>
    <row r="363" spans="2:24">
      <c r="B363" s="1"/>
      <c r="C363" s="75">
        <f>COUNT(C353:C361)</f>
        <v>9</v>
      </c>
      <c r="D363" s="76"/>
      <c r="E363" s="77"/>
      <c r="F363" s="213" t="s">
        <v>46</v>
      </c>
      <c r="G363" s="214"/>
      <c r="H363" s="214"/>
      <c r="I363" s="215"/>
      <c r="J363" s="78">
        <f>SUM(J353:J361)</f>
        <v>400920</v>
      </c>
      <c r="K363" s="78">
        <f>SUM(K353:K361)</f>
        <v>147950</v>
      </c>
      <c r="L363" s="78">
        <f>SUM(L353:L361)</f>
        <v>252970</v>
      </c>
      <c r="M363" s="79"/>
      <c r="N363" s="79"/>
      <c r="O363" s="79"/>
      <c r="P363" s="78">
        <f>SUM(P353:P361)</f>
        <v>401630</v>
      </c>
      <c r="Q363" s="78">
        <f>SUM(Q353:Q361)</f>
        <v>149050</v>
      </c>
      <c r="R363" s="204">
        <f>SUM(R353:R361)</f>
        <v>252580</v>
      </c>
      <c r="S363" s="128">
        <f>ROUND((((R363-T363)/R363)*100),2)</f>
        <v>8.8800000000000008</v>
      </c>
      <c r="T363" s="127">
        <f>SUM(T353:T361)</f>
        <v>230151</v>
      </c>
      <c r="U363" s="164"/>
      <c r="V363" s="82"/>
      <c r="W363" s="83">
        <f>SUM(W353:W361)</f>
        <v>-390</v>
      </c>
      <c r="X363" s="83">
        <f>SUM(X353:X361)</f>
        <v>-1.3681781378194134E-2</v>
      </c>
    </row>
    <row r="364" spans="2:24">
      <c r="C364" s="75">
        <f>SUM(C363)+C347</f>
        <v>171</v>
      </c>
      <c r="D364" s="76"/>
      <c r="E364" s="77"/>
      <c r="F364" s="213" t="s">
        <v>47</v>
      </c>
      <c r="G364" s="214"/>
      <c r="H364" s="214"/>
      <c r="I364" s="215"/>
      <c r="J364" s="78">
        <f>SUM(J353:J361)+J347</f>
        <v>7176590</v>
      </c>
      <c r="K364" s="78">
        <f>SUM(K353:K361)+K347</f>
        <v>2671990</v>
      </c>
      <c r="L364" s="78">
        <f>SUM(L353:L361)+L347</f>
        <v>4784950</v>
      </c>
      <c r="M364" s="79"/>
      <c r="N364" s="79"/>
      <c r="O364" s="79"/>
      <c r="P364" s="78">
        <f>SUM(P353:P361)+P347</f>
        <v>7631140</v>
      </c>
      <c r="Q364" s="78">
        <f>SUM(Q353:Q361)+Q347</f>
        <v>2846920</v>
      </c>
      <c r="R364" s="204">
        <f>SUM(R353:R361)+R347</f>
        <v>4784220</v>
      </c>
      <c r="S364" s="128"/>
      <c r="T364" s="127">
        <f>SUM(T353:T361)+T347</f>
        <v>4388280</v>
      </c>
      <c r="U364" s="164"/>
      <c r="V364" s="82"/>
      <c r="W364" s="85">
        <f>+W363+W347</f>
        <v>-740</v>
      </c>
      <c r="X364" s="83"/>
    </row>
    <row r="366" spans="2:24" ht="15.75" thickBot="1"/>
    <row r="367" spans="2:24" ht="15.75" thickBot="1">
      <c r="B367" s="1"/>
      <c r="C367" s="1"/>
      <c r="D367" s="1" t="s">
        <v>26</v>
      </c>
      <c r="E367" s="2">
        <v>20</v>
      </c>
      <c r="F367" s="45"/>
      <c r="G367" s="237" t="s">
        <v>27</v>
      </c>
      <c r="H367" s="238"/>
      <c r="I367" s="238"/>
      <c r="J367" s="238"/>
      <c r="K367" s="238"/>
      <c r="L367" s="238"/>
      <c r="M367" s="219" t="s">
        <v>28</v>
      </c>
      <c r="N367" s="239"/>
      <c r="O367" s="239"/>
      <c r="P367" s="239"/>
      <c r="Q367" s="239"/>
      <c r="R367" s="239"/>
      <c r="S367" s="239"/>
      <c r="T367" s="240"/>
      <c r="U367" s="162"/>
      <c r="V367" s="2"/>
      <c r="W367" s="231"/>
      <c r="X367" s="241"/>
    </row>
    <row r="368" spans="2:24" ht="26.25" customHeight="1">
      <c r="B368" s="267" t="s">
        <v>95</v>
      </c>
      <c r="C368" s="207" t="s">
        <v>29</v>
      </c>
      <c r="D368" s="209" t="s">
        <v>30</v>
      </c>
      <c r="E368" s="209" t="s">
        <v>31</v>
      </c>
      <c r="F368" s="209" t="s">
        <v>32</v>
      </c>
      <c r="G368" s="211" t="s">
        <v>33</v>
      </c>
      <c r="H368" s="212"/>
      <c r="I368" s="46" t="s">
        <v>34</v>
      </c>
      <c r="J368" s="211" t="s">
        <v>35</v>
      </c>
      <c r="K368" s="223"/>
      <c r="L368" s="212"/>
      <c r="M368" s="224" t="s">
        <v>33</v>
      </c>
      <c r="N368" s="225"/>
      <c r="O368" s="47" t="s">
        <v>34</v>
      </c>
      <c r="P368" s="224" t="s">
        <v>35</v>
      </c>
      <c r="Q368" s="226"/>
      <c r="R368" s="226"/>
      <c r="S368" s="226"/>
      <c r="T368" s="227"/>
      <c r="U368" s="159"/>
      <c r="V368" s="232" t="s">
        <v>36</v>
      </c>
      <c r="W368" s="233"/>
      <c r="X368" s="234"/>
    </row>
    <row r="369" spans="2:24" ht="28.15" customHeight="1" thickBot="1">
      <c r="B369" s="268"/>
      <c r="C369" s="208"/>
      <c r="D369" s="210"/>
      <c r="E369" s="210"/>
      <c r="F369" s="210"/>
      <c r="G369" s="48" t="s">
        <v>37</v>
      </c>
      <c r="H369" s="48" t="s">
        <v>38</v>
      </c>
      <c r="I369" s="49" t="s">
        <v>39</v>
      </c>
      <c r="J369" s="48" t="s">
        <v>40</v>
      </c>
      <c r="K369" s="48" t="s">
        <v>41</v>
      </c>
      <c r="L369" s="48" t="s">
        <v>42</v>
      </c>
      <c r="M369" s="50" t="s">
        <v>37</v>
      </c>
      <c r="N369" s="50" t="s">
        <v>38</v>
      </c>
      <c r="O369" s="50" t="s">
        <v>39</v>
      </c>
      <c r="P369" s="50" t="s">
        <v>40</v>
      </c>
      <c r="Q369" s="50" t="s">
        <v>41</v>
      </c>
      <c r="R369" s="50" t="s">
        <v>42</v>
      </c>
      <c r="S369" s="50" t="s">
        <v>12</v>
      </c>
      <c r="T369" s="51" t="s">
        <v>43</v>
      </c>
      <c r="U369" s="159"/>
      <c r="V369" s="175" t="s">
        <v>44</v>
      </c>
      <c r="W369" s="52" t="s">
        <v>45</v>
      </c>
      <c r="X369" s="176" t="s">
        <v>4</v>
      </c>
    </row>
    <row r="370" spans="2:24">
      <c r="B370" s="268"/>
      <c r="C370" s="53">
        <v>1</v>
      </c>
      <c r="D370" s="118">
        <v>46046</v>
      </c>
      <c r="E370" s="54">
        <v>0.6743055555555556</v>
      </c>
      <c r="F370" s="55">
        <v>997335</v>
      </c>
      <c r="G370" s="55" t="s">
        <v>158</v>
      </c>
      <c r="H370" s="55" t="s">
        <v>159</v>
      </c>
      <c r="I370" s="55">
        <v>3266499</v>
      </c>
      <c r="J370" s="56">
        <v>44530</v>
      </c>
      <c r="K370" s="56">
        <v>16610</v>
      </c>
      <c r="L370" s="56">
        <f t="shared" ref="L370:L377" si="253">IF(K370=0,"",J370-K370)</f>
        <v>27920</v>
      </c>
      <c r="M370" s="55" t="str">
        <f t="shared" ref="M370:M377" si="254">IF(G370=0,"",+G370)</f>
        <v>VKFL76</v>
      </c>
      <c r="N370" s="55" t="str">
        <f t="shared" ref="N370:N377" si="255">IF(H370=0,"",+H370)</f>
        <v>PWVD80</v>
      </c>
      <c r="O370" s="55">
        <f t="shared" ref="O370:O377" si="256">IF(I370=0,"",+I370)</f>
        <v>3266499</v>
      </c>
      <c r="P370" s="56">
        <v>44570</v>
      </c>
      <c r="Q370" s="56">
        <v>16680</v>
      </c>
      <c r="R370" s="56">
        <f t="shared" ref="R370:R377" si="257">IF(Q370=0,"",P370-Q370)</f>
        <v>27890</v>
      </c>
      <c r="S370" s="57">
        <v>8.5399999999999991</v>
      </c>
      <c r="T370" s="58">
        <f>ROUND(IF(S370=0,"",(R370-(R370*S370)/100)),0)</f>
        <v>25508</v>
      </c>
      <c r="U370" s="165"/>
      <c r="V370" s="184">
        <f t="shared" ref="V370:V378" si="258">0-S370</f>
        <v>-8.5399999999999991</v>
      </c>
      <c r="W370" s="171">
        <f t="shared" ref="W370:W378" si="259">IF(R370=0,"",(R370-L370))</f>
        <v>-30</v>
      </c>
      <c r="X370" s="185">
        <f t="shared" ref="X370:X378" si="260">+W370/L370</f>
        <v>-1.0744985673352436E-3</v>
      </c>
    </row>
    <row r="371" spans="2:24">
      <c r="B371" s="268"/>
      <c r="C371" s="61">
        <v>2</v>
      </c>
      <c r="D371" s="62">
        <v>46046</v>
      </c>
      <c r="E371" s="63">
        <v>0.73541666666666661</v>
      </c>
      <c r="F371" s="64">
        <v>997331</v>
      </c>
      <c r="G371" s="64" t="s">
        <v>115</v>
      </c>
      <c r="H371" s="64" t="s">
        <v>116</v>
      </c>
      <c r="I371" s="64">
        <v>3266501</v>
      </c>
      <c r="J371" s="65">
        <v>44430</v>
      </c>
      <c r="K371" s="65">
        <v>15760</v>
      </c>
      <c r="L371" s="65">
        <f t="shared" si="253"/>
        <v>28670</v>
      </c>
      <c r="M371" s="64" t="str">
        <f t="shared" si="254"/>
        <v>SLHR36</v>
      </c>
      <c r="N371" s="64" t="str">
        <f t="shared" si="255"/>
        <v>KDGW58</v>
      </c>
      <c r="O371" s="64">
        <f t="shared" si="256"/>
        <v>3266501</v>
      </c>
      <c r="P371" s="65">
        <v>44440</v>
      </c>
      <c r="Q371" s="65">
        <v>15800</v>
      </c>
      <c r="R371" s="65">
        <f t="shared" si="257"/>
        <v>28640</v>
      </c>
      <c r="S371" s="66">
        <v>8.5399999999999991</v>
      </c>
      <c r="T371" s="67">
        <f>ROUND(IF(S371=0,"",(R371-(R371*S371)/100)),0)</f>
        <v>26194</v>
      </c>
      <c r="U371" s="165"/>
      <c r="V371" s="184">
        <f t="shared" si="258"/>
        <v>-8.5399999999999991</v>
      </c>
      <c r="W371" s="171">
        <f t="shared" si="259"/>
        <v>-30</v>
      </c>
      <c r="X371" s="185">
        <f t="shared" si="260"/>
        <v>-1.0463899546564353E-3</v>
      </c>
    </row>
    <row r="372" spans="2:24">
      <c r="B372" s="268"/>
      <c r="C372" s="61">
        <v>3</v>
      </c>
      <c r="D372" s="62">
        <v>46046</v>
      </c>
      <c r="E372" s="63">
        <v>0.75763888888888886</v>
      </c>
      <c r="F372" s="64">
        <v>997332</v>
      </c>
      <c r="G372" s="64" t="s">
        <v>163</v>
      </c>
      <c r="H372" s="64" t="s">
        <v>164</v>
      </c>
      <c r="I372" s="64">
        <v>3266502</v>
      </c>
      <c r="J372" s="65">
        <v>44150</v>
      </c>
      <c r="K372" s="65">
        <v>16470</v>
      </c>
      <c r="L372" s="65">
        <f t="shared" si="253"/>
        <v>27680</v>
      </c>
      <c r="M372" s="64" t="str">
        <f t="shared" si="254"/>
        <v>TLWW53</v>
      </c>
      <c r="N372" s="64" t="str">
        <f t="shared" si="255"/>
        <v>PWZL42</v>
      </c>
      <c r="O372" s="64">
        <f t="shared" si="256"/>
        <v>3266502</v>
      </c>
      <c r="P372" s="65">
        <v>44180</v>
      </c>
      <c r="Q372" s="65">
        <v>16510</v>
      </c>
      <c r="R372" s="65">
        <f t="shared" si="257"/>
        <v>27670</v>
      </c>
      <c r="S372" s="66">
        <v>8.5399999999999991</v>
      </c>
      <c r="T372" s="67">
        <f t="shared" ref="T372:T378" si="261">ROUND(IF(S372=0,"",(R372-(R372*S372)/100)),0)</f>
        <v>25307</v>
      </c>
      <c r="U372" s="165"/>
      <c r="V372" s="184">
        <f t="shared" si="258"/>
        <v>-8.5399999999999991</v>
      </c>
      <c r="W372" s="171">
        <f t="shared" si="259"/>
        <v>-10</v>
      </c>
      <c r="X372" s="185">
        <f t="shared" si="260"/>
        <v>-3.6127167630057802E-4</v>
      </c>
    </row>
    <row r="373" spans="2:24">
      <c r="B373" s="268"/>
      <c r="C373" s="61">
        <v>4</v>
      </c>
      <c r="D373" s="62">
        <v>46046</v>
      </c>
      <c r="E373" s="63">
        <v>0.86597222222222225</v>
      </c>
      <c r="F373" s="64">
        <v>997337</v>
      </c>
      <c r="G373" s="64" t="s">
        <v>180</v>
      </c>
      <c r="H373" s="64" t="s">
        <v>181</v>
      </c>
      <c r="I373" s="64">
        <v>3266503</v>
      </c>
      <c r="J373" s="65">
        <v>44360</v>
      </c>
      <c r="K373" s="65">
        <v>16320</v>
      </c>
      <c r="L373" s="65">
        <f t="shared" si="253"/>
        <v>28040</v>
      </c>
      <c r="M373" s="64" t="str">
        <f t="shared" si="254"/>
        <v>PFSG36</v>
      </c>
      <c r="N373" s="64" t="str">
        <f t="shared" si="255"/>
        <v>JWPJ63</v>
      </c>
      <c r="O373" s="64">
        <f t="shared" si="256"/>
        <v>3266503</v>
      </c>
      <c r="P373" s="65">
        <v>44440</v>
      </c>
      <c r="Q373" s="65">
        <v>16410</v>
      </c>
      <c r="R373" s="65">
        <f t="shared" si="257"/>
        <v>28030</v>
      </c>
      <c r="S373" s="66">
        <v>8.5399999999999991</v>
      </c>
      <c r="T373" s="67">
        <f t="shared" si="261"/>
        <v>25636</v>
      </c>
      <c r="U373" s="165"/>
      <c r="V373" s="184">
        <f t="shared" si="258"/>
        <v>-8.5399999999999991</v>
      </c>
      <c r="W373" s="171">
        <f t="shared" si="259"/>
        <v>-10</v>
      </c>
      <c r="X373" s="185">
        <f t="shared" si="260"/>
        <v>-3.566333808844508E-4</v>
      </c>
    </row>
    <row r="374" spans="2:24">
      <c r="B374" s="268"/>
      <c r="C374" s="61">
        <v>5</v>
      </c>
      <c r="D374" s="62">
        <v>46046</v>
      </c>
      <c r="E374" s="63">
        <v>0.91041666666666676</v>
      </c>
      <c r="F374" s="64">
        <v>997338</v>
      </c>
      <c r="G374" s="64" t="s">
        <v>161</v>
      </c>
      <c r="H374" s="64" t="s">
        <v>162</v>
      </c>
      <c r="I374" s="64">
        <v>3266504</v>
      </c>
      <c r="J374" s="65">
        <v>43720</v>
      </c>
      <c r="K374" s="65">
        <v>16280</v>
      </c>
      <c r="L374" s="65">
        <f t="shared" si="253"/>
        <v>27440</v>
      </c>
      <c r="M374" s="64" t="str">
        <f t="shared" si="254"/>
        <v>SKZG39</v>
      </c>
      <c r="N374" s="64" t="str">
        <f t="shared" si="255"/>
        <v>PXHB14</v>
      </c>
      <c r="O374" s="64">
        <f t="shared" si="256"/>
        <v>3266504</v>
      </c>
      <c r="P374" s="65">
        <v>43710</v>
      </c>
      <c r="Q374" s="65">
        <v>16240</v>
      </c>
      <c r="R374" s="65">
        <f t="shared" si="257"/>
        <v>27470</v>
      </c>
      <c r="S374" s="66">
        <v>8.5399999999999991</v>
      </c>
      <c r="T374" s="67">
        <f t="shared" si="261"/>
        <v>25124</v>
      </c>
      <c r="U374" s="165"/>
      <c r="V374" s="184">
        <f t="shared" si="258"/>
        <v>-8.5399999999999991</v>
      </c>
      <c r="W374" s="171">
        <f t="shared" si="259"/>
        <v>30</v>
      </c>
      <c r="X374" s="185">
        <f t="shared" si="260"/>
        <v>1.0932944606413995E-3</v>
      </c>
    </row>
    <row r="375" spans="2:24">
      <c r="B375" s="268"/>
      <c r="C375" s="61">
        <v>6</v>
      </c>
      <c r="D375" s="62">
        <v>46048</v>
      </c>
      <c r="E375" s="63">
        <v>0.58680555555555558</v>
      </c>
      <c r="F375" s="64">
        <v>997334</v>
      </c>
      <c r="G375" s="64" t="s">
        <v>182</v>
      </c>
      <c r="H375" s="64" t="s">
        <v>183</v>
      </c>
      <c r="I375" s="64">
        <v>3266498</v>
      </c>
      <c r="J375" s="65">
        <v>45000</v>
      </c>
      <c r="K375" s="65">
        <v>16790</v>
      </c>
      <c r="L375" s="65">
        <f t="shared" si="253"/>
        <v>28210</v>
      </c>
      <c r="M375" s="64" t="str">
        <f t="shared" si="254"/>
        <v>VHTD99</v>
      </c>
      <c r="N375" s="64" t="str">
        <f t="shared" si="255"/>
        <v>JP3505</v>
      </c>
      <c r="O375" s="64">
        <f t="shared" si="256"/>
        <v>3266498</v>
      </c>
      <c r="P375" s="65">
        <v>45020</v>
      </c>
      <c r="Q375" s="65">
        <v>16870</v>
      </c>
      <c r="R375" s="65">
        <f t="shared" si="257"/>
        <v>28150</v>
      </c>
      <c r="S375" s="66">
        <v>8.5399999999999991</v>
      </c>
      <c r="T375" s="67">
        <f t="shared" si="261"/>
        <v>25746</v>
      </c>
      <c r="U375" s="165"/>
      <c r="V375" s="184">
        <f t="shared" si="258"/>
        <v>-8.5399999999999991</v>
      </c>
      <c r="W375" s="171">
        <f t="shared" si="259"/>
        <v>-60</v>
      </c>
      <c r="X375" s="185">
        <f t="shared" si="260"/>
        <v>-2.1269053527118043E-3</v>
      </c>
    </row>
    <row r="376" spans="2:24">
      <c r="B376" s="268"/>
      <c r="C376" s="61">
        <v>7</v>
      </c>
      <c r="D376" s="62">
        <v>46048</v>
      </c>
      <c r="E376" s="63">
        <v>0.57361111111111118</v>
      </c>
      <c r="F376" s="64">
        <v>997339</v>
      </c>
      <c r="G376" s="64" t="s">
        <v>158</v>
      </c>
      <c r="H376" s="64" t="s">
        <v>159</v>
      </c>
      <c r="I376" s="64">
        <v>3266505</v>
      </c>
      <c r="J376" s="65">
        <v>44570</v>
      </c>
      <c r="K376" s="65">
        <v>16550</v>
      </c>
      <c r="L376" s="65">
        <f t="shared" si="253"/>
        <v>28020</v>
      </c>
      <c r="M376" s="64" t="str">
        <f t="shared" si="254"/>
        <v>VKFL76</v>
      </c>
      <c r="N376" s="64" t="str">
        <f t="shared" si="255"/>
        <v>PWVD80</v>
      </c>
      <c r="O376" s="64">
        <f t="shared" si="256"/>
        <v>3266505</v>
      </c>
      <c r="P376" s="65">
        <v>44590</v>
      </c>
      <c r="Q376" s="65">
        <v>16600</v>
      </c>
      <c r="R376" s="65">
        <f t="shared" si="257"/>
        <v>27990</v>
      </c>
      <c r="S376" s="66">
        <v>8.5399999999999991</v>
      </c>
      <c r="T376" s="67">
        <f t="shared" si="261"/>
        <v>25600</v>
      </c>
      <c r="U376" s="165"/>
      <c r="V376" s="184">
        <f t="shared" si="258"/>
        <v>-8.5399999999999991</v>
      </c>
      <c r="W376" s="171">
        <f t="shared" si="259"/>
        <v>-30</v>
      </c>
      <c r="X376" s="185">
        <f t="shared" si="260"/>
        <v>-1.0706638115631692E-3</v>
      </c>
    </row>
    <row r="377" spans="2:24">
      <c r="B377" s="268"/>
      <c r="C377" s="61">
        <v>8</v>
      </c>
      <c r="D377" s="62">
        <v>46048</v>
      </c>
      <c r="E377" s="63">
        <v>0.5805555555555556</v>
      </c>
      <c r="F377" s="64">
        <v>997340</v>
      </c>
      <c r="G377" s="64" t="s">
        <v>167</v>
      </c>
      <c r="H377" s="64" t="s">
        <v>168</v>
      </c>
      <c r="I377" s="64">
        <v>3266506</v>
      </c>
      <c r="J377" s="65">
        <v>44390</v>
      </c>
      <c r="K377" s="65">
        <v>17290</v>
      </c>
      <c r="L377" s="65">
        <f t="shared" si="253"/>
        <v>27100</v>
      </c>
      <c r="M377" s="64" t="str">
        <f t="shared" si="254"/>
        <v>SYGG92</v>
      </c>
      <c r="N377" s="64" t="str">
        <f t="shared" si="255"/>
        <v>GRJD17</v>
      </c>
      <c r="O377" s="64">
        <f t="shared" si="256"/>
        <v>3266506</v>
      </c>
      <c r="P377" s="65">
        <v>44370</v>
      </c>
      <c r="Q377" s="65">
        <v>17320</v>
      </c>
      <c r="R377" s="65">
        <f t="shared" si="257"/>
        <v>27050</v>
      </c>
      <c r="S377" s="66">
        <v>8.5399999999999991</v>
      </c>
      <c r="T377" s="67">
        <f t="shared" si="261"/>
        <v>24740</v>
      </c>
      <c r="U377" s="165"/>
      <c r="V377" s="184">
        <f t="shared" si="258"/>
        <v>-8.5399999999999991</v>
      </c>
      <c r="W377" s="171">
        <f t="shared" si="259"/>
        <v>-50</v>
      </c>
      <c r="X377" s="185">
        <f t="shared" si="260"/>
        <v>-1.8450184501845018E-3</v>
      </c>
    </row>
    <row r="378" spans="2:24" ht="15.75" thickBot="1">
      <c r="B378" s="269"/>
      <c r="C378" s="119">
        <v>9</v>
      </c>
      <c r="D378" s="120">
        <v>46048</v>
      </c>
      <c r="E378" s="68">
        <v>0.61319444444444449</v>
      </c>
      <c r="F378" s="69">
        <v>997342</v>
      </c>
      <c r="G378" s="69" t="s">
        <v>144</v>
      </c>
      <c r="H378" s="69" t="s">
        <v>145</v>
      </c>
      <c r="I378" s="69">
        <v>3266507</v>
      </c>
      <c r="J378" s="70">
        <v>44850</v>
      </c>
      <c r="K378" s="70">
        <v>16350</v>
      </c>
      <c r="L378" s="70">
        <f>IF(K378=0,"",J378-K378)</f>
        <v>28500</v>
      </c>
      <c r="M378" s="69" t="str">
        <f>IF(G378=0,"",+G378)</f>
        <v>PFSG22</v>
      </c>
      <c r="N378" s="69" t="str">
        <f>IF(H378=0,"",+H378)</f>
        <v>JN9111</v>
      </c>
      <c r="O378" s="69">
        <f>IF(I378=0,"",+I378)</f>
        <v>3266507</v>
      </c>
      <c r="P378" s="70">
        <v>45290</v>
      </c>
      <c r="Q378" s="70">
        <v>16800</v>
      </c>
      <c r="R378" s="70">
        <f>IF(Q378=0,"",P378-Q378)</f>
        <v>28490</v>
      </c>
      <c r="S378" s="71">
        <v>8.5399999999999991</v>
      </c>
      <c r="T378" s="72">
        <f t="shared" si="261"/>
        <v>26057</v>
      </c>
      <c r="U378" s="165"/>
      <c r="V378" s="186">
        <f t="shared" si="258"/>
        <v>-8.5399999999999991</v>
      </c>
      <c r="W378" s="187">
        <f t="shared" si="259"/>
        <v>-10</v>
      </c>
      <c r="X378" s="188">
        <f t="shared" si="260"/>
        <v>-3.5087719298245611E-4</v>
      </c>
    </row>
    <row r="379" spans="2:24">
      <c r="B379" s="1"/>
      <c r="C379" s="1"/>
      <c r="D379" s="1"/>
      <c r="E379" s="2"/>
      <c r="F379" s="3"/>
      <c r="G379" s="4"/>
      <c r="H379" s="4"/>
      <c r="I379" s="5"/>
      <c r="J379" s="73"/>
      <c r="K379" s="73"/>
      <c r="L379" s="73"/>
      <c r="M379" s="4"/>
      <c r="N379" s="4"/>
      <c r="O379" s="4"/>
      <c r="P379" s="73"/>
      <c r="Q379" s="73"/>
      <c r="R379" s="203"/>
      <c r="S379" s="4"/>
      <c r="T379" s="4"/>
      <c r="U379" s="157"/>
      <c r="V379" s="74"/>
      <c r="W379" s="4"/>
      <c r="X379" s="4"/>
    </row>
    <row r="380" spans="2:24">
      <c r="B380" s="1"/>
      <c r="C380" s="75">
        <f>COUNT(C370:C378)</f>
        <v>9</v>
      </c>
      <c r="D380" s="76"/>
      <c r="E380" s="77"/>
      <c r="F380" s="213" t="s">
        <v>46</v>
      </c>
      <c r="G380" s="214"/>
      <c r="H380" s="214"/>
      <c r="I380" s="215"/>
      <c r="J380" s="78">
        <f>SUM(J370:J378)</f>
        <v>400000</v>
      </c>
      <c r="K380" s="78">
        <f>SUM(K370:K378)</f>
        <v>148420</v>
      </c>
      <c r="L380" s="78">
        <f>SUM(L370:L378)</f>
        <v>251580</v>
      </c>
      <c r="M380" s="79"/>
      <c r="N380" s="79"/>
      <c r="O380" s="79"/>
      <c r="P380" s="78">
        <f>SUM(P370:P378)</f>
        <v>400610</v>
      </c>
      <c r="Q380" s="78">
        <f>SUM(Q370:Q378)</f>
        <v>149230</v>
      </c>
      <c r="R380" s="204">
        <f>SUM(R370:R378)</f>
        <v>251380</v>
      </c>
      <c r="S380" s="128">
        <f>ROUND((((R380-T380)/R380)*100),2)</f>
        <v>8.5399999999999991</v>
      </c>
      <c r="T380" s="127">
        <f>SUM(T370:T378)</f>
        <v>229912</v>
      </c>
      <c r="U380" s="164"/>
      <c r="V380" s="82"/>
      <c r="W380" s="83">
        <f>SUM(W370:W378)</f>
        <v>-200</v>
      </c>
      <c r="X380" s="83">
        <f>SUM(X370:X378)</f>
        <v>-7.1389639259772392E-3</v>
      </c>
    </row>
    <row r="381" spans="2:24">
      <c r="C381" s="75">
        <f>SUM(C380)+C364</f>
        <v>180</v>
      </c>
      <c r="D381" s="76"/>
      <c r="E381" s="77"/>
      <c r="F381" s="213" t="s">
        <v>47</v>
      </c>
      <c r="G381" s="214"/>
      <c r="H381" s="214"/>
      <c r="I381" s="215"/>
      <c r="J381" s="78">
        <f>SUM(J370:J378)+J364</f>
        <v>7576590</v>
      </c>
      <c r="K381" s="78">
        <f>SUM(K370:K378)+K364</f>
        <v>2820410</v>
      </c>
      <c r="L381" s="78">
        <f>SUM(L370:L378)+L364</f>
        <v>5036530</v>
      </c>
      <c r="M381" s="79"/>
      <c r="N381" s="79"/>
      <c r="O381" s="79"/>
      <c r="P381" s="78">
        <f>SUM(P370:P378)+P364</f>
        <v>8031750</v>
      </c>
      <c r="Q381" s="78">
        <f>SUM(Q370:Q378)+Q364</f>
        <v>2996150</v>
      </c>
      <c r="R381" s="204">
        <f>SUM(R370:R378)+R364</f>
        <v>5035600</v>
      </c>
      <c r="S381" s="128"/>
      <c r="T381" s="127">
        <f>SUM(T370:T378)+T364</f>
        <v>4618192</v>
      </c>
      <c r="U381" s="164"/>
      <c r="V381" s="82"/>
      <c r="W381" s="85">
        <f>+W380+W364</f>
        <v>-940</v>
      </c>
      <c r="X381" s="83"/>
    </row>
    <row r="383" spans="2:24" ht="15.75" thickBot="1"/>
    <row r="384" spans="2:24" ht="15.75" thickBot="1">
      <c r="B384" s="1"/>
      <c r="C384" s="1"/>
      <c r="D384" s="1" t="s">
        <v>26</v>
      </c>
      <c r="E384" s="2">
        <v>21</v>
      </c>
      <c r="F384" s="45"/>
      <c r="G384" s="237" t="s">
        <v>27</v>
      </c>
      <c r="H384" s="238"/>
      <c r="I384" s="238"/>
      <c r="J384" s="238"/>
      <c r="K384" s="238"/>
      <c r="L384" s="238"/>
      <c r="M384" s="219" t="s">
        <v>28</v>
      </c>
      <c r="N384" s="239"/>
      <c r="O384" s="239"/>
      <c r="P384" s="239"/>
      <c r="Q384" s="239"/>
      <c r="R384" s="239"/>
      <c r="S384" s="239"/>
      <c r="T384" s="240"/>
      <c r="U384" s="162"/>
      <c r="V384" s="2"/>
      <c r="W384" s="231"/>
      <c r="X384" s="241"/>
    </row>
    <row r="385" spans="2:24" ht="26.25" customHeight="1">
      <c r="B385" s="264" t="s">
        <v>96</v>
      </c>
      <c r="C385" s="207" t="s">
        <v>29</v>
      </c>
      <c r="D385" s="209" t="s">
        <v>30</v>
      </c>
      <c r="E385" s="209" t="s">
        <v>31</v>
      </c>
      <c r="F385" s="209" t="s">
        <v>32</v>
      </c>
      <c r="G385" s="211" t="s">
        <v>33</v>
      </c>
      <c r="H385" s="212"/>
      <c r="I385" s="46" t="s">
        <v>34</v>
      </c>
      <c r="J385" s="211" t="s">
        <v>35</v>
      </c>
      <c r="K385" s="223"/>
      <c r="L385" s="212"/>
      <c r="M385" s="224" t="s">
        <v>33</v>
      </c>
      <c r="N385" s="225"/>
      <c r="O385" s="47" t="s">
        <v>34</v>
      </c>
      <c r="P385" s="224" t="s">
        <v>35</v>
      </c>
      <c r="Q385" s="226"/>
      <c r="R385" s="226"/>
      <c r="S385" s="226"/>
      <c r="T385" s="227"/>
      <c r="U385" s="159"/>
      <c r="V385" s="232" t="s">
        <v>36</v>
      </c>
      <c r="W385" s="233"/>
      <c r="X385" s="234"/>
    </row>
    <row r="386" spans="2:24" ht="15.75" thickBot="1">
      <c r="B386" s="265"/>
      <c r="C386" s="208"/>
      <c r="D386" s="210"/>
      <c r="E386" s="210"/>
      <c r="F386" s="210"/>
      <c r="G386" s="48" t="s">
        <v>37</v>
      </c>
      <c r="H386" s="48" t="s">
        <v>38</v>
      </c>
      <c r="I386" s="49" t="s">
        <v>39</v>
      </c>
      <c r="J386" s="48" t="s">
        <v>40</v>
      </c>
      <c r="K386" s="48" t="s">
        <v>41</v>
      </c>
      <c r="L386" s="48" t="s">
        <v>42</v>
      </c>
      <c r="M386" s="50" t="s">
        <v>37</v>
      </c>
      <c r="N386" s="50" t="s">
        <v>38</v>
      </c>
      <c r="O386" s="50" t="s">
        <v>39</v>
      </c>
      <c r="P386" s="50" t="s">
        <v>40</v>
      </c>
      <c r="Q386" s="50" t="s">
        <v>41</v>
      </c>
      <c r="R386" s="50" t="s">
        <v>42</v>
      </c>
      <c r="S386" s="50" t="s">
        <v>12</v>
      </c>
      <c r="T386" s="51" t="s">
        <v>43</v>
      </c>
      <c r="U386" s="159"/>
      <c r="V386" s="175" t="s">
        <v>44</v>
      </c>
      <c r="W386" s="52" t="s">
        <v>45</v>
      </c>
      <c r="X386" s="176" t="s">
        <v>4</v>
      </c>
    </row>
    <row r="387" spans="2:24" s="60" customFormat="1">
      <c r="B387" s="265"/>
      <c r="C387" s="53"/>
      <c r="D387" s="118"/>
      <c r="E387" s="54"/>
      <c r="F387" s="55"/>
      <c r="G387" s="55"/>
      <c r="H387" s="55"/>
      <c r="I387" s="55"/>
      <c r="J387" s="56"/>
      <c r="K387" s="56"/>
      <c r="L387" s="56" t="str">
        <f t="shared" ref="L387:L395" si="262">IF(K387=0,"",J387-K387)</f>
        <v/>
      </c>
      <c r="M387" s="55" t="str">
        <f t="shared" ref="M387:M395" si="263">IF(G387=0,"",+G387)</f>
        <v/>
      </c>
      <c r="N387" s="55" t="str">
        <f t="shared" ref="N387:N395" si="264">IF(H387=0,"",+H387)</f>
        <v/>
      </c>
      <c r="O387" s="55" t="str">
        <f t="shared" ref="O387:O395" si="265">IF(I387=0,"",+I387)</f>
        <v/>
      </c>
      <c r="P387" s="56"/>
      <c r="Q387" s="56"/>
      <c r="R387" s="56" t="str">
        <f t="shared" ref="R387:R395" si="266">IF(Q387=0,"",P387-Q387)</f>
        <v/>
      </c>
      <c r="S387" s="57"/>
      <c r="T387" s="58" t="e">
        <f>ROUND(IF(S387=0,"",(R387-(R387*S387)/100)),0)</f>
        <v>#VALUE!</v>
      </c>
      <c r="U387" s="163"/>
      <c r="V387" s="177">
        <f>0-S387</f>
        <v>0</v>
      </c>
      <c r="W387" s="59" t="e">
        <f>IF(R387=0,"",(R387-L387))</f>
        <v>#VALUE!</v>
      </c>
      <c r="X387" s="178" t="e">
        <f>+W387/L387</f>
        <v>#VALUE!</v>
      </c>
    </row>
    <row r="388" spans="2:24" s="60" customFormat="1">
      <c r="B388" s="265"/>
      <c r="C388" s="61"/>
      <c r="D388" s="62"/>
      <c r="E388" s="63"/>
      <c r="F388" s="64"/>
      <c r="G388" s="64"/>
      <c r="H388" s="64"/>
      <c r="I388" s="64"/>
      <c r="J388" s="65"/>
      <c r="K388" s="65"/>
      <c r="L388" s="65" t="str">
        <f t="shared" si="262"/>
        <v/>
      </c>
      <c r="M388" s="64" t="str">
        <f t="shared" si="263"/>
        <v/>
      </c>
      <c r="N388" s="64" t="str">
        <f t="shared" si="264"/>
        <v/>
      </c>
      <c r="O388" s="64" t="str">
        <f t="shared" si="265"/>
        <v/>
      </c>
      <c r="P388" s="65"/>
      <c r="Q388" s="65"/>
      <c r="R388" s="65" t="str">
        <f t="shared" si="266"/>
        <v/>
      </c>
      <c r="S388" s="66"/>
      <c r="T388" s="67" t="e">
        <f>ROUND(IF(S388=0,"",(R388-(R388*S388)/100)),0)</f>
        <v>#VALUE!</v>
      </c>
      <c r="U388" s="163"/>
      <c r="V388" s="177">
        <f t="shared" ref="V388:V395" si="267">0-S388</f>
        <v>0</v>
      </c>
      <c r="W388" s="59" t="e">
        <f t="shared" ref="W388:W395" si="268">IF(R388=0,"",(R388-L388))</f>
        <v>#VALUE!</v>
      </c>
      <c r="X388" s="178" t="e">
        <f t="shared" ref="X388:X395" si="269">+W388/L388</f>
        <v>#VALUE!</v>
      </c>
    </row>
    <row r="389" spans="2:24" s="60" customFormat="1">
      <c r="B389" s="265"/>
      <c r="C389" s="61"/>
      <c r="D389" s="62"/>
      <c r="E389" s="63"/>
      <c r="F389" s="64"/>
      <c r="G389" s="64"/>
      <c r="H389" s="64"/>
      <c r="I389" s="64"/>
      <c r="J389" s="65"/>
      <c r="K389" s="65"/>
      <c r="L389" s="65" t="str">
        <f t="shared" si="262"/>
        <v/>
      </c>
      <c r="M389" s="64" t="str">
        <f t="shared" si="263"/>
        <v/>
      </c>
      <c r="N389" s="64" t="str">
        <f t="shared" si="264"/>
        <v/>
      </c>
      <c r="O389" s="64" t="str">
        <f t="shared" si="265"/>
        <v/>
      </c>
      <c r="P389" s="65"/>
      <c r="Q389" s="65"/>
      <c r="R389" s="65" t="str">
        <f t="shared" si="266"/>
        <v/>
      </c>
      <c r="S389" s="66"/>
      <c r="T389" s="67" t="e">
        <f t="shared" ref="T389:T395" si="270">ROUND(IF(S389=0,"",(R389-(R389*S389)/100)),0)</f>
        <v>#VALUE!</v>
      </c>
      <c r="U389" s="163"/>
      <c r="V389" s="177">
        <f t="shared" si="267"/>
        <v>0</v>
      </c>
      <c r="W389" s="59" t="e">
        <f t="shared" si="268"/>
        <v>#VALUE!</v>
      </c>
      <c r="X389" s="178" t="e">
        <f t="shared" si="269"/>
        <v>#VALUE!</v>
      </c>
    </row>
    <row r="390" spans="2:24" s="60" customFormat="1">
      <c r="B390" s="265"/>
      <c r="C390" s="61"/>
      <c r="D390" s="62"/>
      <c r="E390" s="63"/>
      <c r="F390" s="64"/>
      <c r="G390" s="64"/>
      <c r="H390" s="64"/>
      <c r="I390" s="64"/>
      <c r="J390" s="65"/>
      <c r="K390" s="65"/>
      <c r="L390" s="65" t="str">
        <f t="shared" si="262"/>
        <v/>
      </c>
      <c r="M390" s="64" t="str">
        <f t="shared" si="263"/>
        <v/>
      </c>
      <c r="N390" s="64" t="str">
        <f t="shared" si="264"/>
        <v/>
      </c>
      <c r="O390" s="64" t="str">
        <f t="shared" si="265"/>
        <v/>
      </c>
      <c r="P390" s="65"/>
      <c r="Q390" s="65"/>
      <c r="R390" s="65" t="str">
        <f t="shared" si="266"/>
        <v/>
      </c>
      <c r="S390" s="66"/>
      <c r="T390" s="67" t="e">
        <f t="shared" si="270"/>
        <v>#VALUE!</v>
      </c>
      <c r="U390" s="163"/>
      <c r="V390" s="177">
        <f t="shared" si="267"/>
        <v>0</v>
      </c>
      <c r="W390" s="59" t="e">
        <f t="shared" si="268"/>
        <v>#VALUE!</v>
      </c>
      <c r="X390" s="178" t="e">
        <f t="shared" si="269"/>
        <v>#VALUE!</v>
      </c>
    </row>
    <row r="391" spans="2:24" s="60" customFormat="1">
      <c r="B391" s="265"/>
      <c r="C391" s="61"/>
      <c r="D391" s="62"/>
      <c r="E391" s="63"/>
      <c r="F391" s="64"/>
      <c r="G391" s="64"/>
      <c r="H391" s="64"/>
      <c r="I391" s="64"/>
      <c r="J391" s="65"/>
      <c r="K391" s="65"/>
      <c r="L391" s="65" t="str">
        <f t="shared" si="262"/>
        <v/>
      </c>
      <c r="M391" s="64" t="str">
        <f t="shared" si="263"/>
        <v/>
      </c>
      <c r="N391" s="64" t="str">
        <f t="shared" si="264"/>
        <v/>
      </c>
      <c r="O391" s="64" t="str">
        <f t="shared" si="265"/>
        <v/>
      </c>
      <c r="P391" s="65"/>
      <c r="Q391" s="65"/>
      <c r="R391" s="65" t="str">
        <f t="shared" si="266"/>
        <v/>
      </c>
      <c r="S391" s="66"/>
      <c r="T391" s="67" t="e">
        <f t="shared" si="270"/>
        <v>#VALUE!</v>
      </c>
      <c r="U391" s="163"/>
      <c r="V391" s="177">
        <f t="shared" si="267"/>
        <v>0</v>
      </c>
      <c r="W391" s="59" t="e">
        <f t="shared" si="268"/>
        <v>#VALUE!</v>
      </c>
      <c r="X391" s="178" t="e">
        <f t="shared" si="269"/>
        <v>#VALUE!</v>
      </c>
    </row>
    <row r="392" spans="2:24" s="60" customFormat="1">
      <c r="B392" s="265"/>
      <c r="C392" s="61"/>
      <c r="D392" s="62"/>
      <c r="E392" s="63"/>
      <c r="F392" s="64"/>
      <c r="G392" s="64"/>
      <c r="H392" s="64"/>
      <c r="I392" s="64"/>
      <c r="J392" s="65"/>
      <c r="K392" s="65"/>
      <c r="L392" s="65" t="str">
        <f t="shared" si="262"/>
        <v/>
      </c>
      <c r="M392" s="64" t="str">
        <f t="shared" si="263"/>
        <v/>
      </c>
      <c r="N392" s="64" t="str">
        <f t="shared" si="264"/>
        <v/>
      </c>
      <c r="O392" s="64" t="str">
        <f t="shared" si="265"/>
        <v/>
      </c>
      <c r="P392" s="65"/>
      <c r="Q392" s="65"/>
      <c r="R392" s="65" t="str">
        <f t="shared" si="266"/>
        <v/>
      </c>
      <c r="S392" s="66"/>
      <c r="T392" s="67" t="e">
        <f t="shared" si="270"/>
        <v>#VALUE!</v>
      </c>
      <c r="U392" s="163"/>
      <c r="V392" s="177">
        <f t="shared" si="267"/>
        <v>0</v>
      </c>
      <c r="W392" s="59" t="e">
        <f t="shared" si="268"/>
        <v>#VALUE!</v>
      </c>
      <c r="X392" s="178" t="e">
        <f t="shared" si="269"/>
        <v>#VALUE!</v>
      </c>
    </row>
    <row r="393" spans="2:24" s="60" customFormat="1">
      <c r="B393" s="265"/>
      <c r="C393" s="61"/>
      <c r="D393" s="62"/>
      <c r="E393" s="63"/>
      <c r="F393" s="64"/>
      <c r="G393" s="64"/>
      <c r="H393" s="64"/>
      <c r="I393" s="64"/>
      <c r="J393" s="65"/>
      <c r="K393" s="65"/>
      <c r="L393" s="65" t="str">
        <f t="shared" si="262"/>
        <v/>
      </c>
      <c r="M393" s="64" t="str">
        <f t="shared" si="263"/>
        <v/>
      </c>
      <c r="N393" s="64" t="str">
        <f t="shared" si="264"/>
        <v/>
      </c>
      <c r="O393" s="64" t="str">
        <f t="shared" si="265"/>
        <v/>
      </c>
      <c r="P393" s="65"/>
      <c r="Q393" s="65"/>
      <c r="R393" s="65" t="str">
        <f t="shared" si="266"/>
        <v/>
      </c>
      <c r="S393" s="66"/>
      <c r="T393" s="67" t="e">
        <f t="shared" si="270"/>
        <v>#VALUE!</v>
      </c>
      <c r="U393" s="163"/>
      <c r="V393" s="177">
        <f t="shared" si="267"/>
        <v>0</v>
      </c>
      <c r="W393" s="59" t="e">
        <f t="shared" si="268"/>
        <v>#VALUE!</v>
      </c>
      <c r="X393" s="178" t="e">
        <f t="shared" si="269"/>
        <v>#VALUE!</v>
      </c>
    </row>
    <row r="394" spans="2:24" s="60" customFormat="1">
      <c r="B394" s="265"/>
      <c r="C394" s="61"/>
      <c r="D394" s="62"/>
      <c r="E394" s="63"/>
      <c r="F394" s="64"/>
      <c r="G394" s="64"/>
      <c r="H394" s="64"/>
      <c r="I394" s="64"/>
      <c r="J394" s="65"/>
      <c r="K394" s="65"/>
      <c r="L394" s="65" t="str">
        <f t="shared" si="262"/>
        <v/>
      </c>
      <c r="M394" s="64" t="str">
        <f t="shared" si="263"/>
        <v/>
      </c>
      <c r="N394" s="64" t="str">
        <f t="shared" si="264"/>
        <v/>
      </c>
      <c r="O394" s="64" t="str">
        <f t="shared" si="265"/>
        <v/>
      </c>
      <c r="P394" s="65"/>
      <c r="Q394" s="65"/>
      <c r="R394" s="65" t="str">
        <f t="shared" si="266"/>
        <v/>
      </c>
      <c r="S394" s="66"/>
      <c r="T394" s="67" t="e">
        <f t="shared" si="270"/>
        <v>#VALUE!</v>
      </c>
      <c r="U394" s="163"/>
      <c r="V394" s="177">
        <f t="shared" si="267"/>
        <v>0</v>
      </c>
      <c r="W394" s="59" t="e">
        <f t="shared" si="268"/>
        <v>#VALUE!</v>
      </c>
      <c r="X394" s="178" t="e">
        <f t="shared" si="269"/>
        <v>#VALUE!</v>
      </c>
    </row>
    <row r="395" spans="2:24" s="60" customFormat="1" ht="15.75" thickBot="1">
      <c r="B395" s="266"/>
      <c r="C395" s="119"/>
      <c r="D395" s="120"/>
      <c r="E395" s="68"/>
      <c r="F395" s="69"/>
      <c r="G395" s="69"/>
      <c r="H395" s="69"/>
      <c r="I395" s="69"/>
      <c r="J395" s="70"/>
      <c r="K395" s="70"/>
      <c r="L395" s="122" t="str">
        <f t="shared" si="262"/>
        <v/>
      </c>
      <c r="M395" s="121" t="str">
        <f t="shared" si="263"/>
        <v/>
      </c>
      <c r="N395" s="121" t="str">
        <f t="shared" si="264"/>
        <v/>
      </c>
      <c r="O395" s="121" t="str">
        <f t="shared" si="265"/>
        <v/>
      </c>
      <c r="P395" s="70"/>
      <c r="Q395" s="70"/>
      <c r="R395" s="122" t="str">
        <f t="shared" si="266"/>
        <v/>
      </c>
      <c r="S395" s="71"/>
      <c r="T395" s="72" t="e">
        <f t="shared" si="270"/>
        <v>#VALUE!</v>
      </c>
      <c r="U395" s="163"/>
      <c r="V395" s="179">
        <f t="shared" si="267"/>
        <v>0</v>
      </c>
      <c r="W395" s="180" t="e">
        <f t="shared" si="268"/>
        <v>#VALUE!</v>
      </c>
      <c r="X395" s="181" t="e">
        <f t="shared" si="269"/>
        <v>#VALUE!</v>
      </c>
    </row>
    <row r="396" spans="2:24">
      <c r="B396" s="1"/>
      <c r="C396" s="1"/>
      <c r="D396" s="1"/>
      <c r="E396" s="2"/>
      <c r="F396" s="3"/>
      <c r="G396" s="4"/>
      <c r="H396" s="4"/>
      <c r="I396" s="5"/>
      <c r="J396" s="73"/>
      <c r="K396" s="73"/>
      <c r="L396" s="73"/>
      <c r="M396" s="4"/>
      <c r="N396" s="4"/>
      <c r="O396" s="4"/>
      <c r="P396" s="73"/>
      <c r="Q396" s="73"/>
      <c r="R396" s="203"/>
      <c r="S396" s="4"/>
      <c r="T396" s="4"/>
      <c r="U396" s="157"/>
      <c r="V396" s="74"/>
      <c r="W396" s="4"/>
      <c r="X396" s="4"/>
    </row>
    <row r="397" spans="2:24">
      <c r="B397" s="1"/>
      <c r="C397" s="75">
        <f>COUNT(C387:C395)</f>
        <v>0</v>
      </c>
      <c r="D397" s="76"/>
      <c r="E397" s="77"/>
      <c r="F397" s="213" t="s">
        <v>46</v>
      </c>
      <c r="G397" s="214"/>
      <c r="H397" s="214"/>
      <c r="I397" s="215"/>
      <c r="J397" s="78">
        <f>SUM(J387:J395)</f>
        <v>0</v>
      </c>
      <c r="K397" s="78">
        <f>SUM(K387:K395)</f>
        <v>0</v>
      </c>
      <c r="L397" s="78">
        <f>SUM(L387:L395)</f>
        <v>0</v>
      </c>
      <c r="M397" s="79"/>
      <c r="N397" s="79"/>
      <c r="O397" s="79"/>
      <c r="P397" s="78">
        <f>SUM(P387:P395)</f>
        <v>0</v>
      </c>
      <c r="Q397" s="78">
        <f>SUM(Q387:Q395)</f>
        <v>0</v>
      </c>
      <c r="R397" s="204">
        <f>SUM(R387:R395)</f>
        <v>0</v>
      </c>
      <c r="S397" s="128" t="e">
        <f>ROUND((((R397-T397)/R397)*100),2)</f>
        <v>#VALUE!</v>
      </c>
      <c r="T397" s="127" t="e">
        <f>SUM(T387:T395)</f>
        <v>#VALUE!</v>
      </c>
      <c r="U397" s="164"/>
      <c r="V397" s="82"/>
      <c r="W397" s="83" t="e">
        <f>SUM(W387:W395)</f>
        <v>#VALUE!</v>
      </c>
      <c r="X397" s="83" t="e">
        <f>SUM(X387:X395)</f>
        <v>#VALUE!</v>
      </c>
    </row>
    <row r="398" spans="2:24">
      <c r="C398" s="75">
        <f>SUM(C397)+C381</f>
        <v>180</v>
      </c>
      <c r="D398" s="76"/>
      <c r="E398" s="77"/>
      <c r="F398" s="213" t="s">
        <v>47</v>
      </c>
      <c r="G398" s="214"/>
      <c r="H398" s="214"/>
      <c r="I398" s="215"/>
      <c r="J398" s="78">
        <f>SUM(J387:J395)+J381</f>
        <v>7576590</v>
      </c>
      <c r="K398" s="78">
        <f>SUM(K387:K395)+K381</f>
        <v>2820410</v>
      </c>
      <c r="L398" s="78">
        <f>SUM(L387:L395)+L381</f>
        <v>5036530</v>
      </c>
      <c r="M398" s="79"/>
      <c r="N398" s="79"/>
      <c r="O398" s="79"/>
      <c r="P398" s="78">
        <f>SUM(P387:P395)+P381</f>
        <v>8031750</v>
      </c>
      <c r="Q398" s="78">
        <f>SUM(Q387:Q395)+Q381</f>
        <v>2996150</v>
      </c>
      <c r="R398" s="204">
        <f>SUM(R387:R395)+R381</f>
        <v>5035600</v>
      </c>
      <c r="S398" s="128"/>
      <c r="T398" s="127" t="e">
        <f>SUM(T387:T395)+T381</f>
        <v>#VALUE!</v>
      </c>
      <c r="U398" s="164"/>
      <c r="V398" s="82"/>
      <c r="W398" s="85" t="e">
        <f>+W397+W382</f>
        <v>#VALUE!</v>
      </c>
      <c r="X398" s="83"/>
    </row>
    <row r="400" spans="2:24" ht="15.75" thickBot="1"/>
    <row r="401" spans="2:24" ht="15.75" thickBot="1">
      <c r="B401" s="1"/>
      <c r="C401" s="1"/>
      <c r="D401" s="1" t="s">
        <v>26</v>
      </c>
      <c r="E401" s="2">
        <v>22</v>
      </c>
      <c r="F401" s="45"/>
      <c r="G401" s="237" t="s">
        <v>27</v>
      </c>
      <c r="H401" s="238"/>
      <c r="I401" s="238"/>
      <c r="J401" s="238"/>
      <c r="K401" s="238"/>
      <c r="L401" s="238"/>
      <c r="M401" s="219" t="s">
        <v>28</v>
      </c>
      <c r="N401" s="239"/>
      <c r="O401" s="239"/>
      <c r="P401" s="239"/>
      <c r="Q401" s="239"/>
      <c r="R401" s="239"/>
      <c r="S401" s="239"/>
      <c r="T401" s="240"/>
      <c r="U401" s="162"/>
      <c r="V401" s="2"/>
      <c r="W401" s="231"/>
      <c r="X401" s="241"/>
    </row>
    <row r="402" spans="2:24" ht="26.25" customHeight="1">
      <c r="B402" s="264" t="s">
        <v>104</v>
      </c>
      <c r="C402" s="207" t="s">
        <v>29</v>
      </c>
      <c r="D402" s="209" t="s">
        <v>30</v>
      </c>
      <c r="E402" s="209" t="s">
        <v>31</v>
      </c>
      <c r="F402" s="209" t="s">
        <v>32</v>
      </c>
      <c r="G402" s="211" t="s">
        <v>33</v>
      </c>
      <c r="H402" s="212"/>
      <c r="I402" s="46" t="s">
        <v>34</v>
      </c>
      <c r="J402" s="211" t="s">
        <v>35</v>
      </c>
      <c r="K402" s="223"/>
      <c r="L402" s="212"/>
      <c r="M402" s="224" t="s">
        <v>33</v>
      </c>
      <c r="N402" s="225"/>
      <c r="O402" s="47" t="s">
        <v>34</v>
      </c>
      <c r="P402" s="224" t="s">
        <v>35</v>
      </c>
      <c r="Q402" s="226"/>
      <c r="R402" s="226"/>
      <c r="S402" s="226"/>
      <c r="T402" s="227"/>
      <c r="U402" s="159"/>
      <c r="V402" s="232" t="s">
        <v>36</v>
      </c>
      <c r="W402" s="233"/>
      <c r="X402" s="234"/>
    </row>
    <row r="403" spans="2:24" ht="15.75" thickBot="1">
      <c r="B403" s="265"/>
      <c r="C403" s="208"/>
      <c r="D403" s="210"/>
      <c r="E403" s="210"/>
      <c r="F403" s="210"/>
      <c r="G403" s="48" t="s">
        <v>37</v>
      </c>
      <c r="H403" s="48" t="s">
        <v>38</v>
      </c>
      <c r="I403" s="49" t="s">
        <v>39</v>
      </c>
      <c r="J403" s="48" t="s">
        <v>40</v>
      </c>
      <c r="K403" s="48" t="s">
        <v>41</v>
      </c>
      <c r="L403" s="48" t="s">
        <v>42</v>
      </c>
      <c r="M403" s="50" t="s">
        <v>37</v>
      </c>
      <c r="N403" s="50" t="s">
        <v>38</v>
      </c>
      <c r="O403" s="50" t="s">
        <v>39</v>
      </c>
      <c r="P403" s="50" t="s">
        <v>40</v>
      </c>
      <c r="Q403" s="50" t="s">
        <v>41</v>
      </c>
      <c r="R403" s="50" t="s">
        <v>42</v>
      </c>
      <c r="S403" s="50" t="s">
        <v>12</v>
      </c>
      <c r="T403" s="51" t="s">
        <v>43</v>
      </c>
      <c r="U403" s="159"/>
      <c r="V403" s="175" t="s">
        <v>44</v>
      </c>
      <c r="W403" s="52" t="s">
        <v>45</v>
      </c>
      <c r="X403" s="176" t="s">
        <v>4</v>
      </c>
    </row>
    <row r="404" spans="2:24" s="60" customFormat="1">
      <c r="B404" s="265"/>
      <c r="C404" s="53"/>
      <c r="D404" s="118"/>
      <c r="E404" s="54"/>
      <c r="F404" s="55"/>
      <c r="G404" s="55"/>
      <c r="H404" s="55"/>
      <c r="I404" s="55"/>
      <c r="J404" s="56"/>
      <c r="K404" s="56"/>
      <c r="L404" s="56" t="str">
        <f t="shared" ref="L404:L411" si="271">IF(K404=0,"",J404-K404)</f>
        <v/>
      </c>
      <c r="M404" s="55" t="str">
        <f t="shared" ref="M404:M411" si="272">IF(G404=0,"",+G404)</f>
        <v/>
      </c>
      <c r="N404" s="55" t="str">
        <f t="shared" ref="N404:N411" si="273">IF(H404=0,"",+H404)</f>
        <v/>
      </c>
      <c r="O404" s="55" t="str">
        <f t="shared" ref="O404:O411" si="274">IF(I404=0,"",+I404)</f>
        <v/>
      </c>
      <c r="P404" s="56"/>
      <c r="Q404" s="56"/>
      <c r="R404" s="56" t="str">
        <f t="shared" ref="R404:R411" si="275">IF(Q404=0,"",P404-Q404)</f>
        <v/>
      </c>
      <c r="S404" s="57"/>
      <c r="T404" s="58" t="e">
        <f>ROUND(IF(S404=0,"",(R404-(R404*S404)/100)),0)</f>
        <v>#VALUE!</v>
      </c>
      <c r="U404" s="163"/>
      <c r="V404" s="177">
        <f>0-S404</f>
        <v>0</v>
      </c>
      <c r="W404" s="59" t="e">
        <f>IF(R404=0,"",(R404-L404))</f>
        <v>#VALUE!</v>
      </c>
      <c r="X404" s="178" t="e">
        <f>+W404/L404</f>
        <v>#VALUE!</v>
      </c>
    </row>
    <row r="405" spans="2:24" s="60" customFormat="1">
      <c r="B405" s="265"/>
      <c r="C405" s="61"/>
      <c r="D405" s="62"/>
      <c r="E405" s="63"/>
      <c r="F405" s="64"/>
      <c r="G405" s="64"/>
      <c r="H405" s="64"/>
      <c r="I405" s="64"/>
      <c r="J405" s="65"/>
      <c r="K405" s="65"/>
      <c r="L405" s="65" t="str">
        <f t="shared" si="271"/>
        <v/>
      </c>
      <c r="M405" s="64" t="str">
        <f t="shared" si="272"/>
        <v/>
      </c>
      <c r="N405" s="64" t="str">
        <f t="shared" si="273"/>
        <v/>
      </c>
      <c r="O405" s="64" t="str">
        <f t="shared" si="274"/>
        <v/>
      </c>
      <c r="P405" s="65"/>
      <c r="Q405" s="65"/>
      <c r="R405" s="65" t="str">
        <f t="shared" si="275"/>
        <v/>
      </c>
      <c r="S405" s="66"/>
      <c r="T405" s="67" t="e">
        <f>ROUND(IF(S405=0,"",(R405-(R405*S405)/100)),0)</f>
        <v>#VALUE!</v>
      </c>
      <c r="U405" s="163"/>
      <c r="V405" s="177">
        <f t="shared" ref="V405:V412" si="276">0-S405</f>
        <v>0</v>
      </c>
      <c r="W405" s="59" t="e">
        <f t="shared" ref="W405:W412" si="277">IF(R405=0,"",(R405-L405))</f>
        <v>#VALUE!</v>
      </c>
      <c r="X405" s="178" t="e">
        <f t="shared" ref="X405:X412" si="278">+W405/L405</f>
        <v>#VALUE!</v>
      </c>
    </row>
    <row r="406" spans="2:24" s="60" customFormat="1">
      <c r="B406" s="265"/>
      <c r="C406" s="61"/>
      <c r="D406" s="62"/>
      <c r="E406" s="63"/>
      <c r="F406" s="64"/>
      <c r="G406" s="64"/>
      <c r="H406" s="64"/>
      <c r="I406" s="64"/>
      <c r="J406" s="65"/>
      <c r="K406" s="65"/>
      <c r="L406" s="65" t="str">
        <f t="shared" si="271"/>
        <v/>
      </c>
      <c r="M406" s="64" t="str">
        <f t="shared" si="272"/>
        <v/>
      </c>
      <c r="N406" s="64" t="str">
        <f t="shared" si="273"/>
        <v/>
      </c>
      <c r="O406" s="64" t="str">
        <f t="shared" si="274"/>
        <v/>
      </c>
      <c r="P406" s="65"/>
      <c r="Q406" s="65"/>
      <c r="R406" s="65" t="str">
        <f t="shared" si="275"/>
        <v/>
      </c>
      <c r="S406" s="66"/>
      <c r="T406" s="67" t="e">
        <f t="shared" ref="T406:T412" si="279">ROUND(IF(S406=0,"",(R406-(R406*S406)/100)),0)</f>
        <v>#VALUE!</v>
      </c>
      <c r="U406" s="163"/>
      <c r="V406" s="177">
        <f t="shared" si="276"/>
        <v>0</v>
      </c>
      <c r="W406" s="59" t="e">
        <f t="shared" si="277"/>
        <v>#VALUE!</v>
      </c>
      <c r="X406" s="178" t="e">
        <f t="shared" si="278"/>
        <v>#VALUE!</v>
      </c>
    </row>
    <row r="407" spans="2:24" s="60" customFormat="1">
      <c r="B407" s="265"/>
      <c r="C407" s="61"/>
      <c r="D407" s="62"/>
      <c r="E407" s="63"/>
      <c r="F407" s="64"/>
      <c r="G407" s="64"/>
      <c r="H407" s="64"/>
      <c r="I407" s="64"/>
      <c r="J407" s="65"/>
      <c r="K407" s="65"/>
      <c r="L407" s="65" t="str">
        <f t="shared" si="271"/>
        <v/>
      </c>
      <c r="M407" s="64" t="str">
        <f t="shared" si="272"/>
        <v/>
      </c>
      <c r="N407" s="64" t="str">
        <f t="shared" si="273"/>
        <v/>
      </c>
      <c r="O407" s="64" t="str">
        <f t="shared" si="274"/>
        <v/>
      </c>
      <c r="P407" s="65"/>
      <c r="Q407" s="65"/>
      <c r="R407" s="65" t="str">
        <f t="shared" si="275"/>
        <v/>
      </c>
      <c r="S407" s="66"/>
      <c r="T407" s="67" t="e">
        <f t="shared" si="279"/>
        <v>#VALUE!</v>
      </c>
      <c r="U407" s="163"/>
      <c r="V407" s="177">
        <f t="shared" si="276"/>
        <v>0</v>
      </c>
      <c r="W407" s="59" t="e">
        <f t="shared" si="277"/>
        <v>#VALUE!</v>
      </c>
      <c r="X407" s="178" t="e">
        <f t="shared" si="278"/>
        <v>#VALUE!</v>
      </c>
    </row>
    <row r="408" spans="2:24" s="60" customFormat="1">
      <c r="B408" s="265"/>
      <c r="C408" s="61"/>
      <c r="D408" s="62"/>
      <c r="E408" s="63"/>
      <c r="F408" s="64"/>
      <c r="G408" s="64"/>
      <c r="H408" s="64"/>
      <c r="I408" s="64"/>
      <c r="J408" s="65"/>
      <c r="K408" s="65"/>
      <c r="L408" s="65" t="str">
        <f t="shared" si="271"/>
        <v/>
      </c>
      <c r="M408" s="64" t="str">
        <f t="shared" si="272"/>
        <v/>
      </c>
      <c r="N408" s="64" t="str">
        <f t="shared" si="273"/>
        <v/>
      </c>
      <c r="O408" s="64" t="str">
        <f t="shared" si="274"/>
        <v/>
      </c>
      <c r="P408" s="65"/>
      <c r="Q408" s="65"/>
      <c r="R408" s="65" t="str">
        <f t="shared" si="275"/>
        <v/>
      </c>
      <c r="S408" s="66"/>
      <c r="T408" s="67" t="e">
        <f t="shared" si="279"/>
        <v>#VALUE!</v>
      </c>
      <c r="U408" s="163"/>
      <c r="V408" s="177">
        <f t="shared" si="276"/>
        <v>0</v>
      </c>
      <c r="W408" s="59" t="e">
        <f t="shared" si="277"/>
        <v>#VALUE!</v>
      </c>
      <c r="X408" s="178" t="e">
        <f t="shared" si="278"/>
        <v>#VALUE!</v>
      </c>
    </row>
    <row r="409" spans="2:24" s="60" customFormat="1">
      <c r="B409" s="265"/>
      <c r="C409" s="61"/>
      <c r="D409" s="62"/>
      <c r="E409" s="63"/>
      <c r="F409" s="64"/>
      <c r="G409" s="64"/>
      <c r="H409" s="64"/>
      <c r="I409" s="64"/>
      <c r="J409" s="65"/>
      <c r="K409" s="65"/>
      <c r="L409" s="65" t="str">
        <f t="shared" si="271"/>
        <v/>
      </c>
      <c r="M409" s="64" t="str">
        <f t="shared" si="272"/>
        <v/>
      </c>
      <c r="N409" s="64" t="str">
        <f t="shared" si="273"/>
        <v/>
      </c>
      <c r="O409" s="64" t="str">
        <f t="shared" si="274"/>
        <v/>
      </c>
      <c r="P409" s="65"/>
      <c r="Q409" s="65"/>
      <c r="R409" s="65" t="str">
        <f t="shared" si="275"/>
        <v/>
      </c>
      <c r="S409" s="66"/>
      <c r="T409" s="67" t="e">
        <f t="shared" si="279"/>
        <v>#VALUE!</v>
      </c>
      <c r="U409" s="163"/>
      <c r="V409" s="177">
        <f t="shared" si="276"/>
        <v>0</v>
      </c>
      <c r="W409" s="59" t="e">
        <f t="shared" si="277"/>
        <v>#VALUE!</v>
      </c>
      <c r="X409" s="178" t="e">
        <f t="shared" si="278"/>
        <v>#VALUE!</v>
      </c>
    </row>
    <row r="410" spans="2:24" s="60" customFormat="1">
      <c r="B410" s="265"/>
      <c r="C410" s="61"/>
      <c r="D410" s="62"/>
      <c r="E410" s="63"/>
      <c r="F410" s="64"/>
      <c r="G410" s="64"/>
      <c r="H410" s="64"/>
      <c r="I410" s="64"/>
      <c r="J410" s="65"/>
      <c r="K410" s="65"/>
      <c r="L410" s="65" t="str">
        <f t="shared" si="271"/>
        <v/>
      </c>
      <c r="M410" s="64" t="str">
        <f t="shared" si="272"/>
        <v/>
      </c>
      <c r="N410" s="64" t="str">
        <f t="shared" si="273"/>
        <v/>
      </c>
      <c r="O410" s="64" t="str">
        <f t="shared" si="274"/>
        <v/>
      </c>
      <c r="P410" s="65"/>
      <c r="Q410" s="65"/>
      <c r="R410" s="65" t="str">
        <f t="shared" si="275"/>
        <v/>
      </c>
      <c r="S410" s="66"/>
      <c r="T410" s="67" t="e">
        <f t="shared" si="279"/>
        <v>#VALUE!</v>
      </c>
      <c r="U410" s="163"/>
      <c r="V410" s="177">
        <f t="shared" si="276"/>
        <v>0</v>
      </c>
      <c r="W410" s="59" t="e">
        <f t="shared" si="277"/>
        <v>#VALUE!</v>
      </c>
      <c r="X410" s="178" t="e">
        <f t="shared" si="278"/>
        <v>#VALUE!</v>
      </c>
    </row>
    <row r="411" spans="2:24" s="60" customFormat="1">
      <c r="B411" s="265"/>
      <c r="C411" s="61"/>
      <c r="D411" s="62"/>
      <c r="E411" s="63"/>
      <c r="F411" s="64"/>
      <c r="G411" s="64"/>
      <c r="H411" s="64"/>
      <c r="I411" s="64"/>
      <c r="J411" s="65"/>
      <c r="K411" s="65"/>
      <c r="L411" s="65" t="str">
        <f t="shared" si="271"/>
        <v/>
      </c>
      <c r="M411" s="64" t="str">
        <f t="shared" si="272"/>
        <v/>
      </c>
      <c r="N411" s="64" t="str">
        <f t="shared" si="273"/>
        <v/>
      </c>
      <c r="O411" s="64" t="str">
        <f t="shared" si="274"/>
        <v/>
      </c>
      <c r="P411" s="65"/>
      <c r="Q411" s="65"/>
      <c r="R411" s="65" t="str">
        <f t="shared" si="275"/>
        <v/>
      </c>
      <c r="S411" s="66"/>
      <c r="T411" s="67" t="e">
        <f t="shared" si="279"/>
        <v>#VALUE!</v>
      </c>
      <c r="U411" s="163"/>
      <c r="V411" s="177">
        <f t="shared" si="276"/>
        <v>0</v>
      </c>
      <c r="W411" s="59" t="e">
        <f t="shared" si="277"/>
        <v>#VALUE!</v>
      </c>
      <c r="X411" s="178" t="e">
        <f t="shared" si="278"/>
        <v>#VALUE!</v>
      </c>
    </row>
    <row r="412" spans="2:24" s="60" customFormat="1" ht="15.75" thickBot="1">
      <c r="B412" s="266"/>
      <c r="C412" s="119"/>
      <c r="D412" s="120"/>
      <c r="E412" s="68"/>
      <c r="F412" s="69"/>
      <c r="G412" s="69"/>
      <c r="H412" s="69"/>
      <c r="I412" s="69"/>
      <c r="J412" s="70"/>
      <c r="K412" s="70"/>
      <c r="L412" s="70" t="str">
        <f>IF(K412=0,"",J412-K412)</f>
        <v/>
      </c>
      <c r="M412" s="69" t="str">
        <f>IF(G412=0,"",+G412)</f>
        <v/>
      </c>
      <c r="N412" s="69" t="str">
        <f>IF(H412=0,"",+H412)</f>
        <v/>
      </c>
      <c r="O412" s="69" t="str">
        <f>IF(I412=0,"",+I412)</f>
        <v/>
      </c>
      <c r="P412" s="70"/>
      <c r="Q412" s="70"/>
      <c r="R412" s="70" t="str">
        <f>IF(Q412=0,"",P412-Q412)</f>
        <v/>
      </c>
      <c r="S412" s="71"/>
      <c r="T412" s="72" t="e">
        <f t="shared" si="279"/>
        <v>#VALUE!</v>
      </c>
      <c r="U412" s="163"/>
      <c r="V412" s="179">
        <f t="shared" si="276"/>
        <v>0</v>
      </c>
      <c r="W412" s="180" t="e">
        <f t="shared" si="277"/>
        <v>#VALUE!</v>
      </c>
      <c r="X412" s="181" t="e">
        <f t="shared" si="278"/>
        <v>#VALUE!</v>
      </c>
    </row>
    <row r="413" spans="2:24">
      <c r="B413" s="1"/>
      <c r="C413" s="1"/>
      <c r="D413" s="1"/>
      <c r="E413" s="2"/>
      <c r="F413" s="3"/>
      <c r="G413" s="4"/>
      <c r="H413" s="4"/>
      <c r="I413" s="5"/>
      <c r="J413" s="73"/>
      <c r="K413" s="73"/>
      <c r="L413" s="73"/>
      <c r="M413" s="4"/>
      <c r="N413" s="4"/>
      <c r="O413" s="4"/>
      <c r="P413" s="73"/>
      <c r="Q413" s="73"/>
      <c r="R413" s="203"/>
      <c r="S413" s="4"/>
      <c r="T413" s="4"/>
      <c r="U413" s="157"/>
      <c r="V413" s="74"/>
      <c r="W413" s="4"/>
      <c r="X413" s="4"/>
    </row>
    <row r="414" spans="2:24">
      <c r="B414" s="1"/>
      <c r="C414" s="75">
        <f>COUNT(C404:C412)</f>
        <v>0</v>
      </c>
      <c r="D414" s="76"/>
      <c r="E414" s="77"/>
      <c r="F414" s="213" t="s">
        <v>46</v>
      </c>
      <c r="G414" s="214"/>
      <c r="H414" s="214"/>
      <c r="I414" s="215"/>
      <c r="J414" s="78">
        <f>SUM(J404:J412)</f>
        <v>0</v>
      </c>
      <c r="K414" s="78">
        <f>SUM(K404:K412)</f>
        <v>0</v>
      </c>
      <c r="L414" s="78">
        <f>SUM(L404:L412)</f>
        <v>0</v>
      </c>
      <c r="M414" s="79"/>
      <c r="N414" s="79"/>
      <c r="O414" s="79"/>
      <c r="P414" s="78">
        <f>SUM(P404:P412)</f>
        <v>0</v>
      </c>
      <c r="Q414" s="78">
        <f>SUM(Q404:Q412)</f>
        <v>0</v>
      </c>
      <c r="R414" s="204">
        <f>SUM(R404:R412)</f>
        <v>0</v>
      </c>
      <c r="S414" s="128" t="e">
        <f>ROUND((((R414-T414)/R414)*100),2)</f>
        <v>#VALUE!</v>
      </c>
      <c r="T414" s="127" t="e">
        <f>SUM(T404:T412)</f>
        <v>#VALUE!</v>
      </c>
      <c r="U414" s="164"/>
      <c r="V414" s="82"/>
      <c r="W414" s="83" t="e">
        <f>SUM(W404:W412)</f>
        <v>#VALUE!</v>
      </c>
      <c r="X414" s="83" t="e">
        <f>SUM(X404:X412)</f>
        <v>#VALUE!</v>
      </c>
    </row>
    <row r="415" spans="2:24">
      <c r="C415" s="75">
        <f>SUM(C414)+C398</f>
        <v>180</v>
      </c>
      <c r="D415" s="76"/>
      <c r="E415" s="77"/>
      <c r="F415" s="213" t="s">
        <v>47</v>
      </c>
      <c r="G415" s="214"/>
      <c r="H415" s="214"/>
      <c r="I415" s="215"/>
      <c r="J415" s="78">
        <f>SUM(J404:J412)+J398</f>
        <v>7576590</v>
      </c>
      <c r="K415" s="78">
        <f>SUM(K404:K412)+K398</f>
        <v>2820410</v>
      </c>
      <c r="L415" s="78">
        <f>SUM(L404:L412)+L398</f>
        <v>5036530</v>
      </c>
      <c r="M415" s="79"/>
      <c r="N415" s="79"/>
      <c r="O415" s="79"/>
      <c r="P415" s="78">
        <f>SUM(P404:P412)+P398</f>
        <v>8031750</v>
      </c>
      <c r="Q415" s="78">
        <f>SUM(Q404:Q412)+Q398</f>
        <v>2996150</v>
      </c>
      <c r="R415" s="204">
        <f>SUM(R404:R412)+R398</f>
        <v>5035600</v>
      </c>
      <c r="S415" s="128"/>
      <c r="T415" s="127" t="e">
        <f>SUM(T404:T412)+T398</f>
        <v>#VALUE!</v>
      </c>
      <c r="U415" s="164"/>
      <c r="V415" s="82"/>
      <c r="W415" s="85" t="e">
        <f>+W414</f>
        <v>#VALUE!</v>
      </c>
      <c r="X415" s="83"/>
    </row>
    <row r="417" spans="2:24" ht="15.75" thickBot="1"/>
    <row r="418" spans="2:24" ht="15.75" thickBot="1">
      <c r="B418" s="1"/>
      <c r="C418" s="1"/>
      <c r="D418" s="1" t="s">
        <v>26</v>
      </c>
      <c r="E418" s="2">
        <v>23</v>
      </c>
      <c r="F418" s="45"/>
      <c r="G418" s="237" t="s">
        <v>27</v>
      </c>
      <c r="H418" s="238"/>
      <c r="I418" s="238"/>
      <c r="J418" s="238"/>
      <c r="K418" s="238"/>
      <c r="L418" s="238"/>
      <c r="M418" s="219" t="s">
        <v>28</v>
      </c>
      <c r="N418" s="239"/>
      <c r="O418" s="239"/>
      <c r="P418" s="239"/>
      <c r="Q418" s="239"/>
      <c r="R418" s="239"/>
      <c r="S418" s="239"/>
      <c r="T418" s="240"/>
      <c r="U418" s="162"/>
      <c r="V418" s="2"/>
      <c r="W418" s="231"/>
      <c r="X418" s="241"/>
    </row>
    <row r="419" spans="2:24" ht="26.25" customHeight="1">
      <c r="B419" s="264" t="s">
        <v>103</v>
      </c>
      <c r="C419" s="207" t="s">
        <v>29</v>
      </c>
      <c r="D419" s="209" t="s">
        <v>30</v>
      </c>
      <c r="E419" s="209" t="s">
        <v>31</v>
      </c>
      <c r="F419" s="209" t="s">
        <v>32</v>
      </c>
      <c r="G419" s="211" t="s">
        <v>33</v>
      </c>
      <c r="H419" s="212"/>
      <c r="I419" s="46" t="s">
        <v>34</v>
      </c>
      <c r="J419" s="211" t="s">
        <v>35</v>
      </c>
      <c r="K419" s="223"/>
      <c r="L419" s="212"/>
      <c r="M419" s="224" t="s">
        <v>33</v>
      </c>
      <c r="N419" s="225"/>
      <c r="O419" s="47" t="s">
        <v>34</v>
      </c>
      <c r="P419" s="224" t="s">
        <v>35</v>
      </c>
      <c r="Q419" s="226"/>
      <c r="R419" s="226"/>
      <c r="S419" s="226"/>
      <c r="T419" s="227"/>
      <c r="U419" s="159"/>
      <c r="V419" s="228" t="s">
        <v>36</v>
      </c>
      <c r="W419" s="229"/>
      <c r="X419" s="230"/>
    </row>
    <row r="420" spans="2:24" ht="15.75" thickBot="1">
      <c r="B420" s="265"/>
      <c r="C420" s="208"/>
      <c r="D420" s="210"/>
      <c r="E420" s="210"/>
      <c r="F420" s="210"/>
      <c r="G420" s="48" t="s">
        <v>37</v>
      </c>
      <c r="H420" s="48" t="s">
        <v>38</v>
      </c>
      <c r="I420" s="49" t="s">
        <v>39</v>
      </c>
      <c r="J420" s="48" t="s">
        <v>40</v>
      </c>
      <c r="K420" s="48" t="s">
        <v>41</v>
      </c>
      <c r="L420" s="48" t="s">
        <v>42</v>
      </c>
      <c r="M420" s="50" t="s">
        <v>37</v>
      </c>
      <c r="N420" s="50" t="s">
        <v>38</v>
      </c>
      <c r="O420" s="50" t="s">
        <v>39</v>
      </c>
      <c r="P420" s="50" t="s">
        <v>40</v>
      </c>
      <c r="Q420" s="50" t="s">
        <v>41</v>
      </c>
      <c r="R420" s="50" t="s">
        <v>42</v>
      </c>
      <c r="S420" s="50" t="s">
        <v>12</v>
      </c>
      <c r="T420" s="51" t="s">
        <v>43</v>
      </c>
      <c r="U420" s="159"/>
      <c r="V420" s="52" t="s">
        <v>44</v>
      </c>
      <c r="W420" s="52" t="s">
        <v>45</v>
      </c>
      <c r="X420" s="52" t="s">
        <v>4</v>
      </c>
    </row>
    <row r="421" spans="2:24" s="60" customFormat="1">
      <c r="B421" s="265"/>
      <c r="C421" s="53"/>
      <c r="D421" s="118"/>
      <c r="E421" s="54"/>
      <c r="F421" s="55"/>
      <c r="G421" s="55"/>
      <c r="H421" s="55"/>
      <c r="I421" s="55"/>
      <c r="J421" s="56"/>
      <c r="K421" s="56"/>
      <c r="L421" s="56" t="str">
        <f t="shared" ref="L421:L428" si="280">IF(K421=0,"",J421-K421)</f>
        <v/>
      </c>
      <c r="M421" s="55" t="str">
        <f t="shared" ref="M421:M428" si="281">IF(G421=0,"",+G421)</f>
        <v/>
      </c>
      <c r="N421" s="55" t="str">
        <f t="shared" ref="N421:N428" si="282">IF(H421=0,"",+H421)</f>
        <v/>
      </c>
      <c r="O421" s="55" t="str">
        <f t="shared" ref="O421:O428" si="283">IF(I421=0,"",+I421)</f>
        <v/>
      </c>
      <c r="P421" s="56"/>
      <c r="Q421" s="56"/>
      <c r="R421" s="56" t="str">
        <f t="shared" ref="R421:R428" si="284">IF(Q421=0,"",P421-Q421)</f>
        <v/>
      </c>
      <c r="S421" s="57"/>
      <c r="T421" s="58" t="e">
        <f>ROUND(IF(S421=0,"",(R421-(R421*S421)/100)),0)</f>
        <v>#VALUE!</v>
      </c>
      <c r="U421" s="163"/>
      <c r="V421" s="59">
        <f>0-S421</f>
        <v>0</v>
      </c>
      <c r="W421" s="59" t="e">
        <f>IF(R421=0,"",(R421-L421))</f>
        <v>#VALUE!</v>
      </c>
      <c r="X421" s="86" t="e">
        <f>+W421/L421</f>
        <v>#VALUE!</v>
      </c>
    </row>
    <row r="422" spans="2:24" s="60" customFormat="1">
      <c r="B422" s="265"/>
      <c r="C422" s="61"/>
      <c r="D422" s="62"/>
      <c r="E422" s="63"/>
      <c r="F422" s="64"/>
      <c r="G422" s="64"/>
      <c r="H422" s="64"/>
      <c r="I422" s="64"/>
      <c r="J422" s="65"/>
      <c r="K422" s="65"/>
      <c r="L422" s="65" t="str">
        <f t="shared" si="280"/>
        <v/>
      </c>
      <c r="M422" s="64" t="str">
        <f t="shared" si="281"/>
        <v/>
      </c>
      <c r="N422" s="64" t="str">
        <f t="shared" si="282"/>
        <v/>
      </c>
      <c r="O422" s="64" t="str">
        <f t="shared" si="283"/>
        <v/>
      </c>
      <c r="P422" s="65"/>
      <c r="Q422" s="65"/>
      <c r="R422" s="65" t="str">
        <f t="shared" si="284"/>
        <v/>
      </c>
      <c r="S422" s="66"/>
      <c r="T422" s="67" t="e">
        <f>ROUND(IF(S422=0,"",(R422-(R422*S422)/100)),0)</f>
        <v>#VALUE!</v>
      </c>
      <c r="U422" s="163"/>
      <c r="V422" s="59">
        <f t="shared" ref="V422:V429" si="285">0-S422</f>
        <v>0</v>
      </c>
      <c r="W422" s="59" t="e">
        <f t="shared" ref="W422:W429" si="286">IF(R422=0,"",(R422-L422))</f>
        <v>#VALUE!</v>
      </c>
      <c r="X422" s="86" t="e">
        <f t="shared" ref="X422:X429" si="287">+W422/L422</f>
        <v>#VALUE!</v>
      </c>
    </row>
    <row r="423" spans="2:24" s="60" customFormat="1">
      <c r="B423" s="265"/>
      <c r="C423" s="61"/>
      <c r="D423" s="62"/>
      <c r="E423" s="63"/>
      <c r="F423" s="64"/>
      <c r="G423" s="64"/>
      <c r="H423" s="64"/>
      <c r="I423" s="64"/>
      <c r="J423" s="65"/>
      <c r="K423" s="65"/>
      <c r="L423" s="65" t="str">
        <f t="shared" si="280"/>
        <v/>
      </c>
      <c r="M423" s="64" t="str">
        <f t="shared" si="281"/>
        <v/>
      </c>
      <c r="N423" s="64" t="str">
        <f t="shared" si="282"/>
        <v/>
      </c>
      <c r="O423" s="64" t="str">
        <f t="shared" si="283"/>
        <v/>
      </c>
      <c r="P423" s="65"/>
      <c r="Q423" s="65"/>
      <c r="R423" s="65" t="str">
        <f t="shared" si="284"/>
        <v/>
      </c>
      <c r="S423" s="66"/>
      <c r="T423" s="67" t="e">
        <f t="shared" ref="T423:T429" si="288">ROUND(IF(S423=0,"",(R423-(R423*S423)/100)),0)</f>
        <v>#VALUE!</v>
      </c>
      <c r="U423" s="163"/>
      <c r="V423" s="59">
        <f t="shared" si="285"/>
        <v>0</v>
      </c>
      <c r="W423" s="59" t="e">
        <f t="shared" si="286"/>
        <v>#VALUE!</v>
      </c>
      <c r="X423" s="86" t="e">
        <f t="shared" si="287"/>
        <v>#VALUE!</v>
      </c>
    </row>
    <row r="424" spans="2:24" s="60" customFormat="1">
      <c r="B424" s="265"/>
      <c r="C424" s="61"/>
      <c r="D424" s="62"/>
      <c r="E424" s="63"/>
      <c r="F424" s="64"/>
      <c r="G424" s="64"/>
      <c r="H424" s="64"/>
      <c r="I424" s="64"/>
      <c r="J424" s="65"/>
      <c r="K424" s="65"/>
      <c r="L424" s="65" t="str">
        <f t="shared" si="280"/>
        <v/>
      </c>
      <c r="M424" s="64" t="str">
        <f t="shared" si="281"/>
        <v/>
      </c>
      <c r="N424" s="64" t="str">
        <f t="shared" si="282"/>
        <v/>
      </c>
      <c r="O424" s="64" t="str">
        <f t="shared" si="283"/>
        <v/>
      </c>
      <c r="P424" s="65"/>
      <c r="Q424" s="65"/>
      <c r="R424" s="65" t="str">
        <f t="shared" si="284"/>
        <v/>
      </c>
      <c r="S424" s="66"/>
      <c r="T424" s="67" t="e">
        <f t="shared" si="288"/>
        <v>#VALUE!</v>
      </c>
      <c r="U424" s="163"/>
      <c r="V424" s="59">
        <f t="shared" si="285"/>
        <v>0</v>
      </c>
      <c r="W424" s="59" t="e">
        <f t="shared" si="286"/>
        <v>#VALUE!</v>
      </c>
      <c r="X424" s="86" t="e">
        <f t="shared" si="287"/>
        <v>#VALUE!</v>
      </c>
    </row>
    <row r="425" spans="2:24" s="60" customFormat="1">
      <c r="B425" s="265"/>
      <c r="C425" s="61"/>
      <c r="D425" s="62"/>
      <c r="E425" s="63"/>
      <c r="F425" s="64"/>
      <c r="G425" s="64"/>
      <c r="H425" s="64"/>
      <c r="I425" s="64"/>
      <c r="J425" s="65"/>
      <c r="K425" s="65"/>
      <c r="L425" s="65" t="str">
        <f t="shared" si="280"/>
        <v/>
      </c>
      <c r="M425" s="64" t="str">
        <f t="shared" si="281"/>
        <v/>
      </c>
      <c r="N425" s="64" t="str">
        <f t="shared" si="282"/>
        <v/>
      </c>
      <c r="O425" s="64" t="str">
        <f t="shared" si="283"/>
        <v/>
      </c>
      <c r="P425" s="65"/>
      <c r="Q425" s="65"/>
      <c r="R425" s="65" t="str">
        <f t="shared" si="284"/>
        <v/>
      </c>
      <c r="S425" s="66"/>
      <c r="T425" s="67" t="e">
        <f t="shared" si="288"/>
        <v>#VALUE!</v>
      </c>
      <c r="U425" s="163"/>
      <c r="V425" s="59">
        <f t="shared" si="285"/>
        <v>0</v>
      </c>
      <c r="W425" s="59" t="e">
        <f t="shared" si="286"/>
        <v>#VALUE!</v>
      </c>
      <c r="X425" s="86" t="e">
        <f t="shared" si="287"/>
        <v>#VALUE!</v>
      </c>
    </row>
    <row r="426" spans="2:24" s="60" customFormat="1">
      <c r="B426" s="265"/>
      <c r="C426" s="61"/>
      <c r="D426" s="62"/>
      <c r="E426" s="63"/>
      <c r="F426" s="64"/>
      <c r="G426" s="64"/>
      <c r="H426" s="64"/>
      <c r="I426" s="64"/>
      <c r="J426" s="65"/>
      <c r="K426" s="65"/>
      <c r="L426" s="65" t="str">
        <f t="shared" si="280"/>
        <v/>
      </c>
      <c r="M426" s="64" t="str">
        <f t="shared" si="281"/>
        <v/>
      </c>
      <c r="N426" s="64" t="str">
        <f t="shared" si="282"/>
        <v/>
      </c>
      <c r="O426" s="64" t="str">
        <f t="shared" si="283"/>
        <v/>
      </c>
      <c r="P426" s="65"/>
      <c r="Q426" s="65"/>
      <c r="R426" s="65" t="str">
        <f t="shared" si="284"/>
        <v/>
      </c>
      <c r="S426" s="66"/>
      <c r="T426" s="67" t="e">
        <f t="shared" si="288"/>
        <v>#VALUE!</v>
      </c>
      <c r="U426" s="163"/>
      <c r="V426" s="59">
        <f t="shared" si="285"/>
        <v>0</v>
      </c>
      <c r="W426" s="59" t="e">
        <f t="shared" si="286"/>
        <v>#VALUE!</v>
      </c>
      <c r="X426" s="86" t="e">
        <f t="shared" si="287"/>
        <v>#VALUE!</v>
      </c>
    </row>
    <row r="427" spans="2:24" s="60" customFormat="1">
      <c r="B427" s="265"/>
      <c r="C427" s="61"/>
      <c r="D427" s="62"/>
      <c r="E427" s="63"/>
      <c r="F427" s="64"/>
      <c r="G427" s="64"/>
      <c r="H427" s="64"/>
      <c r="I427" s="64"/>
      <c r="J427" s="65"/>
      <c r="K427" s="65"/>
      <c r="L427" s="65" t="str">
        <f t="shared" si="280"/>
        <v/>
      </c>
      <c r="M427" s="64" t="str">
        <f t="shared" si="281"/>
        <v/>
      </c>
      <c r="N427" s="64" t="str">
        <f t="shared" si="282"/>
        <v/>
      </c>
      <c r="O427" s="64" t="str">
        <f t="shared" si="283"/>
        <v/>
      </c>
      <c r="P427" s="65"/>
      <c r="Q427" s="65"/>
      <c r="R427" s="65" t="str">
        <f t="shared" si="284"/>
        <v/>
      </c>
      <c r="S427" s="66"/>
      <c r="T427" s="67" t="e">
        <f t="shared" si="288"/>
        <v>#VALUE!</v>
      </c>
      <c r="U427" s="163"/>
      <c r="V427" s="59">
        <f t="shared" si="285"/>
        <v>0</v>
      </c>
      <c r="W427" s="59" t="e">
        <f t="shared" si="286"/>
        <v>#VALUE!</v>
      </c>
      <c r="X427" s="86" t="e">
        <f t="shared" si="287"/>
        <v>#VALUE!</v>
      </c>
    </row>
    <row r="428" spans="2:24" s="60" customFormat="1">
      <c r="B428" s="265"/>
      <c r="C428" s="61"/>
      <c r="D428" s="62"/>
      <c r="E428" s="63"/>
      <c r="F428" s="64"/>
      <c r="G428" s="64"/>
      <c r="H428" s="64"/>
      <c r="I428" s="64"/>
      <c r="J428" s="65"/>
      <c r="K428" s="65"/>
      <c r="L428" s="65" t="str">
        <f t="shared" si="280"/>
        <v/>
      </c>
      <c r="M428" s="64" t="str">
        <f t="shared" si="281"/>
        <v/>
      </c>
      <c r="N428" s="64" t="str">
        <f t="shared" si="282"/>
        <v/>
      </c>
      <c r="O428" s="64" t="str">
        <f t="shared" si="283"/>
        <v/>
      </c>
      <c r="P428" s="65"/>
      <c r="Q428" s="65"/>
      <c r="R428" s="65" t="str">
        <f t="shared" si="284"/>
        <v/>
      </c>
      <c r="S428" s="66"/>
      <c r="T428" s="67" t="e">
        <f t="shared" si="288"/>
        <v>#VALUE!</v>
      </c>
      <c r="U428" s="163"/>
      <c r="V428" s="59">
        <f t="shared" si="285"/>
        <v>0</v>
      </c>
      <c r="W428" s="59" t="e">
        <f t="shared" si="286"/>
        <v>#VALUE!</v>
      </c>
      <c r="X428" s="86" t="e">
        <f t="shared" si="287"/>
        <v>#VALUE!</v>
      </c>
    </row>
    <row r="429" spans="2:24" s="60" customFormat="1" ht="15.75" thickBot="1">
      <c r="B429" s="266"/>
      <c r="C429" s="119"/>
      <c r="D429" s="120"/>
      <c r="E429" s="68"/>
      <c r="F429" s="69"/>
      <c r="G429" s="69"/>
      <c r="H429" s="69"/>
      <c r="I429" s="69"/>
      <c r="J429" s="70"/>
      <c r="K429" s="70"/>
      <c r="L429" s="70" t="str">
        <f>IF(K429=0,"",J429-K429)</f>
        <v/>
      </c>
      <c r="M429" s="69" t="str">
        <f>IF(G429=0,"",+G429)</f>
        <v/>
      </c>
      <c r="N429" s="69" t="str">
        <f>IF(H429=0,"",+H429)</f>
        <v/>
      </c>
      <c r="O429" s="69" t="str">
        <f>IF(I429=0,"",+I429)</f>
        <v/>
      </c>
      <c r="P429" s="70"/>
      <c r="Q429" s="70"/>
      <c r="R429" s="70" t="str">
        <f>IF(Q429=0,"",P429-Q429)</f>
        <v/>
      </c>
      <c r="S429" s="71"/>
      <c r="T429" s="72" t="e">
        <f t="shared" si="288"/>
        <v>#VALUE!</v>
      </c>
      <c r="U429" s="163"/>
      <c r="V429" s="59">
        <f t="shared" si="285"/>
        <v>0</v>
      </c>
      <c r="W429" s="59" t="e">
        <f t="shared" si="286"/>
        <v>#VALUE!</v>
      </c>
      <c r="X429" s="86" t="e">
        <f t="shared" si="287"/>
        <v>#VALUE!</v>
      </c>
    </row>
    <row r="430" spans="2:24">
      <c r="B430" s="1"/>
      <c r="C430" s="1"/>
      <c r="D430" s="1"/>
      <c r="E430" s="2"/>
      <c r="F430" s="3"/>
      <c r="G430" s="4"/>
      <c r="H430" s="4"/>
      <c r="I430" s="5"/>
      <c r="J430" s="73"/>
      <c r="K430" s="73"/>
      <c r="L430" s="73"/>
      <c r="M430" s="4"/>
      <c r="N430" s="4"/>
      <c r="O430" s="4"/>
      <c r="P430" s="73"/>
      <c r="Q430" s="73"/>
      <c r="R430" s="203"/>
      <c r="S430" s="4"/>
      <c r="T430" s="4"/>
      <c r="U430" s="157"/>
      <c r="V430" s="74"/>
      <c r="W430" s="4"/>
      <c r="X430" s="4"/>
    </row>
    <row r="431" spans="2:24">
      <c r="B431" s="1"/>
      <c r="C431" s="75">
        <f>COUNT(C421:C429)</f>
        <v>0</v>
      </c>
      <c r="D431" s="76"/>
      <c r="E431" s="77"/>
      <c r="F431" s="213" t="s">
        <v>46</v>
      </c>
      <c r="G431" s="214"/>
      <c r="H431" s="214"/>
      <c r="I431" s="215"/>
      <c r="J431" s="78">
        <f>SUM(J421:J429)</f>
        <v>0</v>
      </c>
      <c r="K431" s="78">
        <f>SUM(K421:K429)</f>
        <v>0</v>
      </c>
      <c r="L431" s="78">
        <f>SUM(L421:L429)</f>
        <v>0</v>
      </c>
      <c r="M431" s="79"/>
      <c r="N431" s="79"/>
      <c r="O431" s="79"/>
      <c r="P431" s="78">
        <f>SUM(P421:P429)</f>
        <v>0</v>
      </c>
      <c r="Q431" s="78">
        <f>SUM(Q421:Q429)</f>
        <v>0</v>
      </c>
      <c r="R431" s="204">
        <f>SUM(R421:R429)</f>
        <v>0</v>
      </c>
      <c r="S431" s="128" t="e">
        <f>ROUND((((R431-T431)/R431)*100),2)</f>
        <v>#VALUE!</v>
      </c>
      <c r="T431" s="127" t="e">
        <f>SUM(T421:T429)</f>
        <v>#VALUE!</v>
      </c>
      <c r="U431" s="164"/>
      <c r="V431" s="82"/>
      <c r="W431" s="83" t="e">
        <f>SUM(W421:W429)</f>
        <v>#VALUE!</v>
      </c>
      <c r="X431" s="83" t="e">
        <f>SUM(X421:X429)</f>
        <v>#VALUE!</v>
      </c>
    </row>
    <row r="432" spans="2:24">
      <c r="C432" s="75">
        <f>SUM(C431)+C415</f>
        <v>180</v>
      </c>
      <c r="D432" s="76"/>
      <c r="E432" s="77"/>
      <c r="F432" s="213" t="s">
        <v>47</v>
      </c>
      <c r="G432" s="214"/>
      <c r="H432" s="214"/>
      <c r="I432" s="215"/>
      <c r="J432" s="78">
        <f>SUM(J421:J429)+J415</f>
        <v>7576590</v>
      </c>
      <c r="K432" s="78">
        <f>SUM(K421:K429)+K415</f>
        <v>2820410</v>
      </c>
      <c r="L432" s="78">
        <f>SUM(L421:L429)+L415</f>
        <v>5036530</v>
      </c>
      <c r="M432" s="79"/>
      <c r="N432" s="79"/>
      <c r="O432" s="79"/>
      <c r="P432" s="78">
        <f>SUM(P421:P429)+P415</f>
        <v>8031750</v>
      </c>
      <c r="Q432" s="78">
        <f>SUM(Q421:Q429)+Q415</f>
        <v>2996150</v>
      </c>
      <c r="R432" s="204">
        <f>SUM(R421:R429)+R415</f>
        <v>5035600</v>
      </c>
      <c r="S432" s="128"/>
      <c r="T432" s="127" t="e">
        <f>SUM(T421:T429)+T415</f>
        <v>#VALUE!</v>
      </c>
      <c r="U432" s="164"/>
      <c r="V432" s="82"/>
      <c r="W432" s="85" t="e">
        <f>+W431</f>
        <v>#VALUE!</v>
      </c>
      <c r="X432" s="83"/>
    </row>
    <row r="434" spans="2:24" ht="15.75" thickBot="1"/>
    <row r="435" spans="2:24" ht="15.75" thickBot="1">
      <c r="B435" s="1"/>
      <c r="C435" s="1"/>
      <c r="D435" s="1" t="s">
        <v>26</v>
      </c>
      <c r="E435" s="2">
        <v>24</v>
      </c>
      <c r="F435" s="45"/>
      <c r="G435" s="237" t="s">
        <v>27</v>
      </c>
      <c r="H435" s="238"/>
      <c r="I435" s="238"/>
      <c r="J435" s="238"/>
      <c r="K435" s="238"/>
      <c r="L435" s="238"/>
      <c r="M435" s="219" t="s">
        <v>28</v>
      </c>
      <c r="N435" s="239"/>
      <c r="O435" s="239"/>
      <c r="P435" s="239"/>
      <c r="Q435" s="239"/>
      <c r="R435" s="239"/>
      <c r="S435" s="239"/>
      <c r="T435" s="240"/>
      <c r="U435" s="162"/>
      <c r="V435" s="2"/>
      <c r="W435" s="231"/>
      <c r="X435" s="241"/>
    </row>
    <row r="436" spans="2:24" ht="26.25" customHeight="1">
      <c r="B436" s="264" t="s">
        <v>102</v>
      </c>
      <c r="C436" s="207" t="s">
        <v>29</v>
      </c>
      <c r="D436" s="209" t="s">
        <v>30</v>
      </c>
      <c r="E436" s="209" t="s">
        <v>31</v>
      </c>
      <c r="F436" s="209" t="s">
        <v>32</v>
      </c>
      <c r="G436" s="211" t="s">
        <v>33</v>
      </c>
      <c r="H436" s="212"/>
      <c r="I436" s="46" t="s">
        <v>34</v>
      </c>
      <c r="J436" s="211" t="s">
        <v>35</v>
      </c>
      <c r="K436" s="223"/>
      <c r="L436" s="212"/>
      <c r="M436" s="224" t="s">
        <v>33</v>
      </c>
      <c r="N436" s="225"/>
      <c r="O436" s="47" t="s">
        <v>34</v>
      </c>
      <c r="P436" s="224" t="s">
        <v>35</v>
      </c>
      <c r="Q436" s="226"/>
      <c r="R436" s="226"/>
      <c r="S436" s="226"/>
      <c r="T436" s="227"/>
      <c r="U436" s="159"/>
      <c r="V436" s="228" t="s">
        <v>36</v>
      </c>
      <c r="W436" s="229"/>
      <c r="X436" s="230"/>
    </row>
    <row r="437" spans="2:24" ht="15.75" thickBot="1">
      <c r="B437" s="265"/>
      <c r="C437" s="208"/>
      <c r="D437" s="210"/>
      <c r="E437" s="210"/>
      <c r="F437" s="210"/>
      <c r="G437" s="48" t="s">
        <v>37</v>
      </c>
      <c r="H437" s="48" t="s">
        <v>38</v>
      </c>
      <c r="I437" s="49" t="s">
        <v>39</v>
      </c>
      <c r="J437" s="48" t="s">
        <v>40</v>
      </c>
      <c r="K437" s="48" t="s">
        <v>41</v>
      </c>
      <c r="L437" s="48" t="s">
        <v>42</v>
      </c>
      <c r="M437" s="50" t="s">
        <v>37</v>
      </c>
      <c r="N437" s="50" t="s">
        <v>38</v>
      </c>
      <c r="O437" s="50" t="s">
        <v>39</v>
      </c>
      <c r="P437" s="50" t="s">
        <v>40</v>
      </c>
      <c r="Q437" s="50" t="s">
        <v>41</v>
      </c>
      <c r="R437" s="50" t="s">
        <v>42</v>
      </c>
      <c r="S437" s="50" t="s">
        <v>12</v>
      </c>
      <c r="T437" s="51" t="s">
        <v>43</v>
      </c>
      <c r="U437" s="159"/>
      <c r="V437" s="52" t="s">
        <v>44</v>
      </c>
      <c r="W437" s="52" t="s">
        <v>45</v>
      </c>
      <c r="X437" s="52" t="s">
        <v>4</v>
      </c>
    </row>
    <row r="438" spans="2:24" s="60" customFormat="1">
      <c r="B438" s="265"/>
      <c r="C438" s="53"/>
      <c r="D438" s="118"/>
      <c r="E438" s="54"/>
      <c r="F438" s="55"/>
      <c r="G438" s="55"/>
      <c r="H438" s="55"/>
      <c r="I438" s="55"/>
      <c r="J438" s="56"/>
      <c r="K438" s="56"/>
      <c r="L438" s="56" t="str">
        <f t="shared" ref="L438:L445" si="289">IF(K438=0,"",J438-K438)</f>
        <v/>
      </c>
      <c r="M438" s="55" t="str">
        <f t="shared" ref="M438:M445" si="290">IF(G438=0,"",+G438)</f>
        <v/>
      </c>
      <c r="N438" s="55" t="str">
        <f t="shared" ref="N438:N445" si="291">IF(H438=0,"",+H438)</f>
        <v/>
      </c>
      <c r="O438" s="55" t="str">
        <f t="shared" ref="O438:O445" si="292">IF(I438=0,"",+I438)</f>
        <v/>
      </c>
      <c r="P438" s="56"/>
      <c r="Q438" s="56"/>
      <c r="R438" s="56" t="str">
        <f t="shared" ref="R438:R445" si="293">IF(Q438=0,"",P438-Q438)</f>
        <v/>
      </c>
      <c r="S438" s="57"/>
      <c r="T438" s="58" t="e">
        <f>ROUND(IF(S438=0,"",(R438-(R438*S438)/100)),0)</f>
        <v>#VALUE!</v>
      </c>
      <c r="U438" s="163"/>
      <c r="V438" s="59">
        <f>0-S438</f>
        <v>0</v>
      </c>
      <c r="W438" s="59" t="e">
        <f>IF(R438=0,"",(R438-L438))</f>
        <v>#VALUE!</v>
      </c>
      <c r="X438" s="86" t="e">
        <f>+W438/L438</f>
        <v>#VALUE!</v>
      </c>
    </row>
    <row r="439" spans="2:24" s="60" customFormat="1">
      <c r="B439" s="265"/>
      <c r="C439" s="61"/>
      <c r="D439" s="62"/>
      <c r="E439" s="63"/>
      <c r="F439" s="64"/>
      <c r="G439" s="64"/>
      <c r="H439" s="64"/>
      <c r="I439" s="64"/>
      <c r="J439" s="65"/>
      <c r="K439" s="65"/>
      <c r="L439" s="65" t="str">
        <f t="shared" si="289"/>
        <v/>
      </c>
      <c r="M439" s="64" t="str">
        <f t="shared" si="290"/>
        <v/>
      </c>
      <c r="N439" s="64" t="str">
        <f t="shared" si="291"/>
        <v/>
      </c>
      <c r="O439" s="64" t="str">
        <f t="shared" si="292"/>
        <v/>
      </c>
      <c r="P439" s="65"/>
      <c r="Q439" s="65"/>
      <c r="R439" s="65" t="str">
        <f t="shared" si="293"/>
        <v/>
      </c>
      <c r="S439" s="66"/>
      <c r="T439" s="67" t="e">
        <f>ROUND(IF(S439=0,"",(R439-(R439*S439)/100)),0)</f>
        <v>#VALUE!</v>
      </c>
      <c r="U439" s="163"/>
      <c r="V439" s="59">
        <f t="shared" ref="V439:V446" si="294">0-S439</f>
        <v>0</v>
      </c>
      <c r="W439" s="59" t="e">
        <f t="shared" ref="W439:W446" si="295">IF(R439=0,"",(R439-L439))</f>
        <v>#VALUE!</v>
      </c>
      <c r="X439" s="86" t="e">
        <f t="shared" ref="X439:X446" si="296">+W439/L439</f>
        <v>#VALUE!</v>
      </c>
    </row>
    <row r="440" spans="2:24" s="60" customFormat="1">
      <c r="B440" s="265"/>
      <c r="C440" s="61"/>
      <c r="D440" s="62"/>
      <c r="E440" s="63"/>
      <c r="F440" s="64"/>
      <c r="G440" s="64"/>
      <c r="H440" s="64"/>
      <c r="I440" s="64"/>
      <c r="J440" s="65"/>
      <c r="K440" s="65"/>
      <c r="L440" s="65" t="str">
        <f t="shared" si="289"/>
        <v/>
      </c>
      <c r="M440" s="64" t="str">
        <f t="shared" si="290"/>
        <v/>
      </c>
      <c r="N440" s="64" t="str">
        <f t="shared" si="291"/>
        <v/>
      </c>
      <c r="O440" s="64" t="str">
        <f t="shared" si="292"/>
        <v/>
      </c>
      <c r="P440" s="65"/>
      <c r="Q440" s="65"/>
      <c r="R440" s="65" t="str">
        <f t="shared" si="293"/>
        <v/>
      </c>
      <c r="S440" s="66"/>
      <c r="T440" s="67" t="e">
        <f t="shared" ref="T440:T446" si="297">ROUND(IF(S440=0,"",(R440-(R440*S440)/100)),0)</f>
        <v>#VALUE!</v>
      </c>
      <c r="U440" s="163"/>
      <c r="V440" s="59">
        <f t="shared" si="294"/>
        <v>0</v>
      </c>
      <c r="W440" s="59" t="e">
        <f t="shared" si="295"/>
        <v>#VALUE!</v>
      </c>
      <c r="X440" s="86" t="e">
        <f t="shared" si="296"/>
        <v>#VALUE!</v>
      </c>
    </row>
    <row r="441" spans="2:24" s="60" customFormat="1">
      <c r="B441" s="265"/>
      <c r="C441" s="61"/>
      <c r="D441" s="62"/>
      <c r="E441" s="63"/>
      <c r="F441" s="64"/>
      <c r="G441" s="64"/>
      <c r="H441" s="64"/>
      <c r="I441" s="64"/>
      <c r="J441" s="65"/>
      <c r="K441" s="65"/>
      <c r="L441" s="65" t="str">
        <f t="shared" si="289"/>
        <v/>
      </c>
      <c r="M441" s="64" t="str">
        <f t="shared" si="290"/>
        <v/>
      </c>
      <c r="N441" s="64" t="str">
        <f t="shared" si="291"/>
        <v/>
      </c>
      <c r="O441" s="64" t="str">
        <f t="shared" si="292"/>
        <v/>
      </c>
      <c r="P441" s="65"/>
      <c r="Q441" s="65"/>
      <c r="R441" s="65" t="str">
        <f t="shared" si="293"/>
        <v/>
      </c>
      <c r="S441" s="66"/>
      <c r="T441" s="67" t="e">
        <f t="shared" si="297"/>
        <v>#VALUE!</v>
      </c>
      <c r="U441" s="163"/>
      <c r="V441" s="59">
        <f t="shared" si="294"/>
        <v>0</v>
      </c>
      <c r="W441" s="59" t="e">
        <f t="shared" si="295"/>
        <v>#VALUE!</v>
      </c>
      <c r="X441" s="86" t="e">
        <f t="shared" si="296"/>
        <v>#VALUE!</v>
      </c>
    </row>
    <row r="442" spans="2:24" s="60" customFormat="1">
      <c r="B442" s="265"/>
      <c r="C442" s="61"/>
      <c r="D442" s="62"/>
      <c r="E442" s="63"/>
      <c r="F442" s="64"/>
      <c r="G442" s="64"/>
      <c r="H442" s="64"/>
      <c r="I442" s="64"/>
      <c r="J442" s="65"/>
      <c r="K442" s="65"/>
      <c r="L442" s="65" t="str">
        <f t="shared" si="289"/>
        <v/>
      </c>
      <c r="M442" s="64" t="str">
        <f t="shared" si="290"/>
        <v/>
      </c>
      <c r="N442" s="64" t="str">
        <f t="shared" si="291"/>
        <v/>
      </c>
      <c r="O442" s="64" t="str">
        <f t="shared" si="292"/>
        <v/>
      </c>
      <c r="P442" s="65"/>
      <c r="Q442" s="65"/>
      <c r="R442" s="65" t="str">
        <f t="shared" si="293"/>
        <v/>
      </c>
      <c r="S442" s="66"/>
      <c r="T442" s="67" t="e">
        <f t="shared" si="297"/>
        <v>#VALUE!</v>
      </c>
      <c r="U442" s="163"/>
      <c r="V442" s="59">
        <f t="shared" si="294"/>
        <v>0</v>
      </c>
      <c r="W442" s="59" t="e">
        <f t="shared" si="295"/>
        <v>#VALUE!</v>
      </c>
      <c r="X442" s="86" t="e">
        <f t="shared" si="296"/>
        <v>#VALUE!</v>
      </c>
    </row>
    <row r="443" spans="2:24" s="60" customFormat="1">
      <c r="B443" s="265"/>
      <c r="C443" s="61"/>
      <c r="D443" s="62"/>
      <c r="E443" s="63"/>
      <c r="F443" s="64"/>
      <c r="G443" s="64"/>
      <c r="H443" s="64"/>
      <c r="I443" s="64"/>
      <c r="J443" s="65"/>
      <c r="K443" s="65"/>
      <c r="L443" s="65" t="str">
        <f t="shared" si="289"/>
        <v/>
      </c>
      <c r="M443" s="64" t="str">
        <f t="shared" si="290"/>
        <v/>
      </c>
      <c r="N443" s="64" t="str">
        <f t="shared" si="291"/>
        <v/>
      </c>
      <c r="O443" s="64" t="str">
        <f t="shared" si="292"/>
        <v/>
      </c>
      <c r="P443" s="65"/>
      <c r="Q443" s="65"/>
      <c r="R443" s="65" t="str">
        <f t="shared" si="293"/>
        <v/>
      </c>
      <c r="S443" s="66"/>
      <c r="T443" s="67" t="e">
        <f t="shared" si="297"/>
        <v>#VALUE!</v>
      </c>
      <c r="U443" s="163"/>
      <c r="V443" s="59">
        <f t="shared" si="294"/>
        <v>0</v>
      </c>
      <c r="W443" s="59" t="e">
        <f t="shared" si="295"/>
        <v>#VALUE!</v>
      </c>
      <c r="X443" s="86" t="e">
        <f t="shared" si="296"/>
        <v>#VALUE!</v>
      </c>
    </row>
    <row r="444" spans="2:24" s="60" customFormat="1">
      <c r="B444" s="265"/>
      <c r="C444" s="61"/>
      <c r="D444" s="62"/>
      <c r="E444" s="63"/>
      <c r="F444" s="64"/>
      <c r="G444" s="64"/>
      <c r="H444" s="64"/>
      <c r="I444" s="64"/>
      <c r="J444" s="65"/>
      <c r="K444" s="65"/>
      <c r="L444" s="65" t="str">
        <f t="shared" si="289"/>
        <v/>
      </c>
      <c r="M444" s="64" t="str">
        <f t="shared" si="290"/>
        <v/>
      </c>
      <c r="N444" s="64" t="str">
        <f t="shared" si="291"/>
        <v/>
      </c>
      <c r="O444" s="64" t="str">
        <f t="shared" si="292"/>
        <v/>
      </c>
      <c r="P444" s="65"/>
      <c r="Q444" s="65"/>
      <c r="R444" s="65" t="str">
        <f t="shared" si="293"/>
        <v/>
      </c>
      <c r="S444" s="66"/>
      <c r="T444" s="67" t="e">
        <f t="shared" si="297"/>
        <v>#VALUE!</v>
      </c>
      <c r="U444" s="163"/>
      <c r="V444" s="59">
        <f t="shared" si="294"/>
        <v>0</v>
      </c>
      <c r="W444" s="59" t="e">
        <f t="shared" si="295"/>
        <v>#VALUE!</v>
      </c>
      <c r="X444" s="86" t="e">
        <f t="shared" si="296"/>
        <v>#VALUE!</v>
      </c>
    </row>
    <row r="445" spans="2:24" s="60" customFormat="1">
      <c r="B445" s="265"/>
      <c r="C445" s="61"/>
      <c r="D445" s="62"/>
      <c r="E445" s="63"/>
      <c r="F445" s="64"/>
      <c r="G445" s="64"/>
      <c r="H445" s="64"/>
      <c r="I445" s="64"/>
      <c r="J445" s="65"/>
      <c r="K445" s="65"/>
      <c r="L445" s="65" t="str">
        <f t="shared" si="289"/>
        <v/>
      </c>
      <c r="M445" s="64" t="str">
        <f t="shared" si="290"/>
        <v/>
      </c>
      <c r="N445" s="64" t="str">
        <f t="shared" si="291"/>
        <v/>
      </c>
      <c r="O445" s="64" t="str">
        <f t="shared" si="292"/>
        <v/>
      </c>
      <c r="P445" s="65"/>
      <c r="Q445" s="65"/>
      <c r="R445" s="65" t="str">
        <f t="shared" si="293"/>
        <v/>
      </c>
      <c r="S445" s="66"/>
      <c r="T445" s="67" t="e">
        <f t="shared" si="297"/>
        <v>#VALUE!</v>
      </c>
      <c r="U445" s="163"/>
      <c r="V445" s="59">
        <f t="shared" si="294"/>
        <v>0</v>
      </c>
      <c r="W445" s="59" t="e">
        <f t="shared" si="295"/>
        <v>#VALUE!</v>
      </c>
      <c r="X445" s="86" t="e">
        <f t="shared" si="296"/>
        <v>#VALUE!</v>
      </c>
    </row>
    <row r="446" spans="2:24" s="60" customFormat="1" ht="15.75" thickBot="1">
      <c r="B446" s="266"/>
      <c r="C446" s="119"/>
      <c r="D446" s="120"/>
      <c r="E446" s="68"/>
      <c r="F446" s="69"/>
      <c r="G446" s="69"/>
      <c r="H446" s="69"/>
      <c r="I446" s="69"/>
      <c r="J446" s="70"/>
      <c r="K446" s="70"/>
      <c r="L446" s="70" t="str">
        <f>IF(K446=0,"",J446-K446)</f>
        <v/>
      </c>
      <c r="M446" s="69" t="str">
        <f>IF(G446=0,"",+G446)</f>
        <v/>
      </c>
      <c r="N446" s="69" t="str">
        <f>IF(H446=0,"",+H446)</f>
        <v/>
      </c>
      <c r="O446" s="69" t="str">
        <f>IF(I446=0,"",+I446)</f>
        <v/>
      </c>
      <c r="P446" s="70"/>
      <c r="Q446" s="70"/>
      <c r="R446" s="70" t="str">
        <f>IF(Q446=0,"",P446-Q446)</f>
        <v/>
      </c>
      <c r="S446" s="71"/>
      <c r="T446" s="72" t="e">
        <f t="shared" si="297"/>
        <v>#VALUE!</v>
      </c>
      <c r="U446" s="163"/>
      <c r="V446" s="59">
        <f t="shared" si="294"/>
        <v>0</v>
      </c>
      <c r="W446" s="59" t="e">
        <f t="shared" si="295"/>
        <v>#VALUE!</v>
      </c>
      <c r="X446" s="86" t="e">
        <f t="shared" si="296"/>
        <v>#VALUE!</v>
      </c>
    </row>
    <row r="447" spans="2:24">
      <c r="B447" s="1"/>
      <c r="C447" s="1"/>
      <c r="D447" s="1"/>
      <c r="E447" s="2"/>
      <c r="F447" s="3"/>
      <c r="G447" s="4"/>
      <c r="H447" s="4"/>
      <c r="I447" s="5"/>
      <c r="J447" s="73"/>
      <c r="K447" s="73"/>
      <c r="L447" s="73"/>
      <c r="M447" s="4"/>
      <c r="N447" s="4"/>
      <c r="O447" s="4"/>
      <c r="P447" s="73"/>
      <c r="Q447" s="73"/>
      <c r="R447" s="203"/>
      <c r="S447" s="4"/>
      <c r="T447" s="4"/>
      <c r="U447" s="157"/>
      <c r="V447" s="74"/>
      <c r="W447" s="4"/>
      <c r="X447" s="4"/>
    </row>
    <row r="448" spans="2:24">
      <c r="B448" s="1"/>
      <c r="C448" s="75">
        <f>COUNT(C438:C446)</f>
        <v>0</v>
      </c>
      <c r="D448" s="76"/>
      <c r="E448" s="77"/>
      <c r="F448" s="213" t="s">
        <v>46</v>
      </c>
      <c r="G448" s="214"/>
      <c r="H448" s="214"/>
      <c r="I448" s="215"/>
      <c r="J448" s="78">
        <f>SUM(J438:J446)</f>
        <v>0</v>
      </c>
      <c r="K448" s="78">
        <f>SUM(K438:K446)</f>
        <v>0</v>
      </c>
      <c r="L448" s="78">
        <f>SUM(L438:L446)</f>
        <v>0</v>
      </c>
      <c r="M448" s="79"/>
      <c r="N448" s="79"/>
      <c r="O448" s="79"/>
      <c r="P448" s="78">
        <f>SUM(P438:P446)</f>
        <v>0</v>
      </c>
      <c r="Q448" s="78">
        <f>SUM(Q438:Q446)</f>
        <v>0</v>
      </c>
      <c r="R448" s="204">
        <f>SUM(R438:R446)</f>
        <v>0</v>
      </c>
      <c r="S448" s="128" t="e">
        <f>ROUND((((R448-T448)/R448)*100),2)</f>
        <v>#VALUE!</v>
      </c>
      <c r="T448" s="127" t="e">
        <f>SUM(T438:T446)</f>
        <v>#VALUE!</v>
      </c>
      <c r="U448" s="164"/>
      <c r="V448" s="82"/>
      <c r="W448" s="83" t="e">
        <f>SUM(W438:W446)</f>
        <v>#VALUE!</v>
      </c>
      <c r="X448" s="83" t="e">
        <f>SUM(X438:X446)</f>
        <v>#VALUE!</v>
      </c>
    </row>
    <row r="449" spans="2:24">
      <c r="C449" s="75">
        <f>SUM(C448)+C432</f>
        <v>180</v>
      </c>
      <c r="D449" s="76"/>
      <c r="E449" s="77"/>
      <c r="F449" s="213" t="s">
        <v>47</v>
      </c>
      <c r="G449" s="214"/>
      <c r="H449" s="214"/>
      <c r="I449" s="215"/>
      <c r="J449" s="78">
        <f>SUM(J438:J446)+J432</f>
        <v>7576590</v>
      </c>
      <c r="K449" s="78">
        <f>SUM(K438:K446)+K432</f>
        <v>2820410</v>
      </c>
      <c r="L449" s="78">
        <f>SUM(L438:L446)+L432</f>
        <v>5036530</v>
      </c>
      <c r="M449" s="79"/>
      <c r="N449" s="79"/>
      <c r="O449" s="79"/>
      <c r="P449" s="78">
        <f>SUM(P438:P446)+P432</f>
        <v>8031750</v>
      </c>
      <c r="Q449" s="78">
        <f>SUM(Q438:Q446)+Q432</f>
        <v>2996150</v>
      </c>
      <c r="R449" s="204">
        <f>SUM(R438:R446)+R432</f>
        <v>5035600</v>
      </c>
      <c r="S449" s="128"/>
      <c r="T449" s="127" t="e">
        <f>SUM(T438:T446)+T432</f>
        <v>#VALUE!</v>
      </c>
      <c r="U449" s="164"/>
      <c r="V449" s="82"/>
      <c r="W449" s="85" t="e">
        <f>+W448</f>
        <v>#VALUE!</v>
      </c>
      <c r="X449" s="83"/>
    </row>
    <row r="451" spans="2:24" ht="15.75" thickBot="1"/>
    <row r="452" spans="2:24" ht="15.75" thickBot="1">
      <c r="B452" s="1"/>
      <c r="C452" s="1"/>
      <c r="D452" s="1" t="s">
        <v>26</v>
      </c>
      <c r="E452" s="2">
        <v>25</v>
      </c>
      <c r="F452" s="45"/>
      <c r="G452" s="237" t="s">
        <v>27</v>
      </c>
      <c r="H452" s="238"/>
      <c r="I452" s="238"/>
      <c r="J452" s="238"/>
      <c r="K452" s="238"/>
      <c r="L452" s="238"/>
      <c r="M452" s="219" t="s">
        <v>28</v>
      </c>
      <c r="N452" s="239"/>
      <c r="O452" s="239"/>
      <c r="P452" s="239"/>
      <c r="Q452" s="239"/>
      <c r="R452" s="239"/>
      <c r="S452" s="239"/>
      <c r="T452" s="240"/>
      <c r="U452" s="162"/>
      <c r="V452" s="2"/>
      <c r="W452" s="231"/>
      <c r="X452" s="241"/>
    </row>
    <row r="453" spans="2:24" ht="26.25" customHeight="1">
      <c r="B453" s="264" t="s">
        <v>101</v>
      </c>
      <c r="C453" s="207" t="s">
        <v>29</v>
      </c>
      <c r="D453" s="209" t="s">
        <v>30</v>
      </c>
      <c r="E453" s="209" t="s">
        <v>31</v>
      </c>
      <c r="F453" s="209" t="s">
        <v>32</v>
      </c>
      <c r="G453" s="211" t="s">
        <v>33</v>
      </c>
      <c r="H453" s="212"/>
      <c r="I453" s="46" t="s">
        <v>34</v>
      </c>
      <c r="J453" s="211" t="s">
        <v>35</v>
      </c>
      <c r="K453" s="223"/>
      <c r="L453" s="212"/>
      <c r="M453" s="224" t="s">
        <v>33</v>
      </c>
      <c r="N453" s="225"/>
      <c r="O453" s="47" t="s">
        <v>34</v>
      </c>
      <c r="P453" s="224" t="s">
        <v>35</v>
      </c>
      <c r="Q453" s="226"/>
      <c r="R453" s="226"/>
      <c r="S453" s="226"/>
      <c r="T453" s="227"/>
      <c r="U453" s="159"/>
      <c r="V453" s="232" t="s">
        <v>36</v>
      </c>
      <c r="W453" s="233"/>
      <c r="X453" s="234"/>
    </row>
    <row r="454" spans="2:24" ht="15.75" thickBot="1">
      <c r="B454" s="265"/>
      <c r="C454" s="208"/>
      <c r="D454" s="210"/>
      <c r="E454" s="210"/>
      <c r="F454" s="210"/>
      <c r="G454" s="48" t="s">
        <v>37</v>
      </c>
      <c r="H454" s="48" t="s">
        <v>38</v>
      </c>
      <c r="I454" s="49" t="s">
        <v>39</v>
      </c>
      <c r="J454" s="48" t="s">
        <v>40</v>
      </c>
      <c r="K454" s="48" t="s">
        <v>41</v>
      </c>
      <c r="L454" s="48" t="s">
        <v>42</v>
      </c>
      <c r="M454" s="50" t="s">
        <v>37</v>
      </c>
      <c r="N454" s="50" t="s">
        <v>38</v>
      </c>
      <c r="O454" s="50" t="s">
        <v>39</v>
      </c>
      <c r="P454" s="50" t="s">
        <v>40</v>
      </c>
      <c r="Q454" s="50" t="s">
        <v>41</v>
      </c>
      <c r="R454" s="50" t="s">
        <v>42</v>
      </c>
      <c r="S454" s="50" t="s">
        <v>12</v>
      </c>
      <c r="T454" s="51" t="s">
        <v>43</v>
      </c>
      <c r="U454" s="159"/>
      <c r="V454" s="175" t="s">
        <v>44</v>
      </c>
      <c r="W454" s="52" t="s">
        <v>45</v>
      </c>
      <c r="X454" s="176" t="s">
        <v>4</v>
      </c>
    </row>
    <row r="455" spans="2:24" s="60" customFormat="1">
      <c r="B455" s="265"/>
      <c r="C455" s="53"/>
      <c r="D455" s="118"/>
      <c r="E455" s="54"/>
      <c r="F455" s="55"/>
      <c r="G455" s="55"/>
      <c r="H455" s="55"/>
      <c r="I455" s="55"/>
      <c r="J455" s="56"/>
      <c r="K455" s="56"/>
      <c r="L455" s="56" t="str">
        <f t="shared" ref="L455:L462" si="298">IF(K455=0,"",J455-K455)</f>
        <v/>
      </c>
      <c r="M455" s="55" t="str">
        <f t="shared" ref="M455:M462" si="299">IF(G455=0,"",+G455)</f>
        <v/>
      </c>
      <c r="N455" s="55" t="str">
        <f t="shared" ref="N455:N462" si="300">IF(H455=0,"",+H455)</f>
        <v/>
      </c>
      <c r="O455" s="55" t="str">
        <f t="shared" ref="O455:O462" si="301">IF(I455=0,"",+I455)</f>
        <v/>
      </c>
      <c r="P455" s="56"/>
      <c r="Q455" s="56"/>
      <c r="R455" s="56" t="str">
        <f t="shared" ref="R455:R462" si="302">IF(Q455=0,"",P455-Q455)</f>
        <v/>
      </c>
      <c r="S455" s="57"/>
      <c r="T455" s="58" t="e">
        <f>ROUND(IF(S455=0,"",(R455-(R455*S455)/100)),0)</f>
        <v>#VALUE!</v>
      </c>
      <c r="U455" s="163"/>
      <c r="V455" s="177">
        <f>0-S455</f>
        <v>0</v>
      </c>
      <c r="W455" s="59" t="e">
        <f>IF(R455=0,"",(R455-L455))</f>
        <v>#VALUE!</v>
      </c>
      <c r="X455" s="178" t="e">
        <f>+W455/L455</f>
        <v>#VALUE!</v>
      </c>
    </row>
    <row r="456" spans="2:24" s="60" customFormat="1">
      <c r="B456" s="265"/>
      <c r="C456" s="61"/>
      <c r="D456" s="62"/>
      <c r="E456" s="63"/>
      <c r="F456" s="64"/>
      <c r="G456" s="64"/>
      <c r="H456" s="64"/>
      <c r="I456" s="64"/>
      <c r="J456" s="65"/>
      <c r="K456" s="65"/>
      <c r="L456" s="65" t="str">
        <f t="shared" si="298"/>
        <v/>
      </c>
      <c r="M456" s="64" t="str">
        <f t="shared" si="299"/>
        <v/>
      </c>
      <c r="N456" s="64" t="str">
        <f t="shared" si="300"/>
        <v/>
      </c>
      <c r="O456" s="64" t="str">
        <f t="shared" si="301"/>
        <v/>
      </c>
      <c r="P456" s="65"/>
      <c r="Q456" s="65"/>
      <c r="R456" s="65" t="str">
        <f t="shared" si="302"/>
        <v/>
      </c>
      <c r="S456" s="66"/>
      <c r="T456" s="67" t="e">
        <f>ROUND(IF(S456=0,"",(R456-(R456*S456)/100)),0)</f>
        <v>#VALUE!</v>
      </c>
      <c r="U456" s="163"/>
      <c r="V456" s="177">
        <f t="shared" ref="V456:V463" si="303">0-S456</f>
        <v>0</v>
      </c>
      <c r="W456" s="59" t="e">
        <f t="shared" ref="W456:W463" si="304">IF(R456=0,"",(R456-L456))</f>
        <v>#VALUE!</v>
      </c>
      <c r="X456" s="178" t="e">
        <f t="shared" ref="X456:X463" si="305">+W456/L456</f>
        <v>#VALUE!</v>
      </c>
    </row>
    <row r="457" spans="2:24" s="60" customFormat="1">
      <c r="B457" s="265"/>
      <c r="C457" s="61"/>
      <c r="D457" s="62"/>
      <c r="E457" s="63"/>
      <c r="F457" s="64"/>
      <c r="G457" s="64"/>
      <c r="H457" s="64"/>
      <c r="I457" s="64"/>
      <c r="J457" s="65"/>
      <c r="K457" s="65"/>
      <c r="L457" s="65" t="str">
        <f t="shared" si="298"/>
        <v/>
      </c>
      <c r="M457" s="64" t="str">
        <f t="shared" si="299"/>
        <v/>
      </c>
      <c r="N457" s="64" t="str">
        <f t="shared" si="300"/>
        <v/>
      </c>
      <c r="O457" s="64" t="str">
        <f t="shared" si="301"/>
        <v/>
      </c>
      <c r="P457" s="65"/>
      <c r="Q457" s="65"/>
      <c r="R457" s="65" t="str">
        <f t="shared" si="302"/>
        <v/>
      </c>
      <c r="S457" s="66"/>
      <c r="T457" s="67" t="e">
        <f t="shared" ref="T457:T463" si="306">ROUND(IF(S457=0,"",(R457-(R457*S457)/100)),0)</f>
        <v>#VALUE!</v>
      </c>
      <c r="U457" s="163"/>
      <c r="V457" s="177">
        <f t="shared" si="303"/>
        <v>0</v>
      </c>
      <c r="W457" s="59" t="e">
        <f t="shared" si="304"/>
        <v>#VALUE!</v>
      </c>
      <c r="X457" s="178" t="e">
        <f t="shared" si="305"/>
        <v>#VALUE!</v>
      </c>
    </row>
    <row r="458" spans="2:24" s="60" customFormat="1">
      <c r="B458" s="265"/>
      <c r="C458" s="61"/>
      <c r="D458" s="62"/>
      <c r="E458" s="63"/>
      <c r="F458" s="64"/>
      <c r="G458" s="64"/>
      <c r="H458" s="64"/>
      <c r="I458" s="64"/>
      <c r="J458" s="65"/>
      <c r="K458" s="65"/>
      <c r="L458" s="65" t="str">
        <f t="shared" si="298"/>
        <v/>
      </c>
      <c r="M458" s="64" t="str">
        <f t="shared" si="299"/>
        <v/>
      </c>
      <c r="N458" s="64" t="str">
        <f t="shared" si="300"/>
        <v/>
      </c>
      <c r="O458" s="64" t="str">
        <f t="shared" si="301"/>
        <v/>
      </c>
      <c r="P458" s="65"/>
      <c r="Q458" s="65"/>
      <c r="R458" s="65" t="str">
        <f t="shared" si="302"/>
        <v/>
      </c>
      <c r="S458" s="66"/>
      <c r="T458" s="67" t="e">
        <f t="shared" si="306"/>
        <v>#VALUE!</v>
      </c>
      <c r="U458" s="163"/>
      <c r="V458" s="177">
        <f t="shared" si="303"/>
        <v>0</v>
      </c>
      <c r="W458" s="59" t="e">
        <f t="shared" si="304"/>
        <v>#VALUE!</v>
      </c>
      <c r="X458" s="178" t="e">
        <f t="shared" si="305"/>
        <v>#VALUE!</v>
      </c>
    </row>
    <row r="459" spans="2:24" s="60" customFormat="1">
      <c r="B459" s="265"/>
      <c r="C459" s="61"/>
      <c r="D459" s="62"/>
      <c r="E459" s="63"/>
      <c r="F459" s="64"/>
      <c r="G459" s="64"/>
      <c r="H459" s="64"/>
      <c r="I459" s="64"/>
      <c r="J459" s="65"/>
      <c r="K459" s="65"/>
      <c r="L459" s="65" t="str">
        <f t="shared" si="298"/>
        <v/>
      </c>
      <c r="M459" s="64" t="str">
        <f t="shared" si="299"/>
        <v/>
      </c>
      <c r="N459" s="64" t="str">
        <f t="shared" si="300"/>
        <v/>
      </c>
      <c r="O459" s="64" t="str">
        <f t="shared" si="301"/>
        <v/>
      </c>
      <c r="P459" s="65"/>
      <c r="Q459" s="65"/>
      <c r="R459" s="65" t="str">
        <f t="shared" si="302"/>
        <v/>
      </c>
      <c r="S459" s="66"/>
      <c r="T459" s="67" t="e">
        <f t="shared" si="306"/>
        <v>#VALUE!</v>
      </c>
      <c r="U459" s="163"/>
      <c r="V459" s="177">
        <f t="shared" si="303"/>
        <v>0</v>
      </c>
      <c r="W459" s="59" t="e">
        <f t="shared" si="304"/>
        <v>#VALUE!</v>
      </c>
      <c r="X459" s="178" t="e">
        <f t="shared" si="305"/>
        <v>#VALUE!</v>
      </c>
    </row>
    <row r="460" spans="2:24" s="60" customFormat="1">
      <c r="B460" s="265"/>
      <c r="C460" s="61"/>
      <c r="D460" s="62"/>
      <c r="E460" s="63"/>
      <c r="F460" s="64"/>
      <c r="G460" s="64"/>
      <c r="H460" s="64"/>
      <c r="I460" s="64"/>
      <c r="J460" s="65"/>
      <c r="K460" s="65"/>
      <c r="L460" s="65" t="str">
        <f t="shared" si="298"/>
        <v/>
      </c>
      <c r="M460" s="64" t="str">
        <f t="shared" si="299"/>
        <v/>
      </c>
      <c r="N460" s="64" t="str">
        <f t="shared" si="300"/>
        <v/>
      </c>
      <c r="O460" s="64" t="str">
        <f t="shared" si="301"/>
        <v/>
      </c>
      <c r="P460" s="65"/>
      <c r="Q460" s="65"/>
      <c r="R460" s="65" t="str">
        <f t="shared" si="302"/>
        <v/>
      </c>
      <c r="S460" s="66"/>
      <c r="T460" s="67" t="e">
        <f t="shared" si="306"/>
        <v>#VALUE!</v>
      </c>
      <c r="U460" s="163"/>
      <c r="V460" s="177">
        <f t="shared" si="303"/>
        <v>0</v>
      </c>
      <c r="W460" s="59" t="e">
        <f t="shared" si="304"/>
        <v>#VALUE!</v>
      </c>
      <c r="X460" s="178" t="e">
        <f t="shared" si="305"/>
        <v>#VALUE!</v>
      </c>
    </row>
    <row r="461" spans="2:24" s="60" customFormat="1">
      <c r="B461" s="265"/>
      <c r="C461" s="61"/>
      <c r="D461" s="62"/>
      <c r="E461" s="63"/>
      <c r="F461" s="64"/>
      <c r="G461" s="64"/>
      <c r="H461" s="64"/>
      <c r="I461" s="64"/>
      <c r="J461" s="65"/>
      <c r="K461" s="65"/>
      <c r="L461" s="65" t="str">
        <f t="shared" si="298"/>
        <v/>
      </c>
      <c r="M461" s="64" t="str">
        <f t="shared" si="299"/>
        <v/>
      </c>
      <c r="N461" s="64" t="str">
        <f t="shared" si="300"/>
        <v/>
      </c>
      <c r="O461" s="64" t="str">
        <f t="shared" si="301"/>
        <v/>
      </c>
      <c r="P461" s="65"/>
      <c r="Q461" s="65"/>
      <c r="R461" s="65" t="str">
        <f t="shared" si="302"/>
        <v/>
      </c>
      <c r="S461" s="66"/>
      <c r="T461" s="67" t="e">
        <f t="shared" si="306"/>
        <v>#VALUE!</v>
      </c>
      <c r="U461" s="163"/>
      <c r="V461" s="177">
        <f t="shared" si="303"/>
        <v>0</v>
      </c>
      <c r="W461" s="59" t="e">
        <f t="shared" si="304"/>
        <v>#VALUE!</v>
      </c>
      <c r="X461" s="178" t="e">
        <f t="shared" si="305"/>
        <v>#VALUE!</v>
      </c>
    </row>
    <row r="462" spans="2:24" s="60" customFormat="1">
      <c r="B462" s="265"/>
      <c r="C462" s="61"/>
      <c r="D462" s="62"/>
      <c r="E462" s="63"/>
      <c r="F462" s="64"/>
      <c r="G462" s="64"/>
      <c r="H462" s="64"/>
      <c r="I462" s="64"/>
      <c r="J462" s="65"/>
      <c r="K462" s="65"/>
      <c r="L462" s="65" t="str">
        <f t="shared" si="298"/>
        <v/>
      </c>
      <c r="M462" s="64" t="str">
        <f t="shared" si="299"/>
        <v/>
      </c>
      <c r="N462" s="64" t="str">
        <f t="shared" si="300"/>
        <v/>
      </c>
      <c r="O462" s="64" t="str">
        <f t="shared" si="301"/>
        <v/>
      </c>
      <c r="P462" s="65"/>
      <c r="Q462" s="65"/>
      <c r="R462" s="65" t="str">
        <f t="shared" si="302"/>
        <v/>
      </c>
      <c r="S462" s="66"/>
      <c r="T462" s="67" t="e">
        <f t="shared" si="306"/>
        <v>#VALUE!</v>
      </c>
      <c r="U462" s="163"/>
      <c r="V462" s="177">
        <f t="shared" si="303"/>
        <v>0</v>
      </c>
      <c r="W462" s="59" t="e">
        <f t="shared" si="304"/>
        <v>#VALUE!</v>
      </c>
      <c r="X462" s="178" t="e">
        <f t="shared" si="305"/>
        <v>#VALUE!</v>
      </c>
    </row>
    <row r="463" spans="2:24" s="60" customFormat="1" ht="15.75" thickBot="1">
      <c r="B463" s="266"/>
      <c r="C463" s="119"/>
      <c r="D463" s="120"/>
      <c r="E463" s="68"/>
      <c r="F463" s="69"/>
      <c r="G463" s="69"/>
      <c r="H463" s="69"/>
      <c r="I463" s="69"/>
      <c r="J463" s="70"/>
      <c r="K463" s="70"/>
      <c r="L463" s="70" t="str">
        <f>IF(K463=0,"",J463-K463)</f>
        <v/>
      </c>
      <c r="M463" s="69" t="str">
        <f>IF(G463=0,"",+G463)</f>
        <v/>
      </c>
      <c r="N463" s="69" t="str">
        <f>IF(H463=0,"",+H463)</f>
        <v/>
      </c>
      <c r="O463" s="69" t="str">
        <f>IF(I463=0,"",+I463)</f>
        <v/>
      </c>
      <c r="P463" s="70"/>
      <c r="Q463" s="70"/>
      <c r="R463" s="70" t="str">
        <f>IF(Q463=0,"",P463-Q463)</f>
        <v/>
      </c>
      <c r="S463" s="71"/>
      <c r="T463" s="72" t="e">
        <f t="shared" si="306"/>
        <v>#VALUE!</v>
      </c>
      <c r="U463" s="163"/>
      <c r="V463" s="179">
        <f t="shared" si="303"/>
        <v>0</v>
      </c>
      <c r="W463" s="180" t="e">
        <f t="shared" si="304"/>
        <v>#VALUE!</v>
      </c>
      <c r="X463" s="181" t="e">
        <f t="shared" si="305"/>
        <v>#VALUE!</v>
      </c>
    </row>
    <row r="464" spans="2:24">
      <c r="B464" s="1"/>
      <c r="C464" s="1"/>
      <c r="D464" s="1"/>
      <c r="E464" s="2"/>
      <c r="F464" s="3"/>
      <c r="G464" s="4"/>
      <c r="H464" s="4"/>
      <c r="I464" s="5"/>
      <c r="J464" s="73"/>
      <c r="K464" s="73"/>
      <c r="L464" s="73"/>
      <c r="M464" s="4"/>
      <c r="N464" s="4"/>
      <c r="O464" s="4"/>
      <c r="P464" s="73"/>
      <c r="Q464" s="73"/>
      <c r="R464" s="203"/>
      <c r="S464" s="4"/>
      <c r="T464" s="4"/>
      <c r="U464" s="157"/>
      <c r="V464" s="74"/>
      <c r="W464" s="4"/>
      <c r="X464" s="4"/>
    </row>
    <row r="465" spans="2:24">
      <c r="B465" s="1"/>
      <c r="C465" s="75">
        <f>COUNT(C455:C463)</f>
        <v>0</v>
      </c>
      <c r="D465" s="76"/>
      <c r="E465" s="77"/>
      <c r="F465" s="213" t="s">
        <v>46</v>
      </c>
      <c r="G465" s="214"/>
      <c r="H465" s="214"/>
      <c r="I465" s="215"/>
      <c r="J465" s="78">
        <f>SUM(J455:J463)</f>
        <v>0</v>
      </c>
      <c r="K465" s="78">
        <f>SUM(K455:K463)</f>
        <v>0</v>
      </c>
      <c r="L465" s="78">
        <f>SUM(L455:L463)</f>
        <v>0</v>
      </c>
      <c r="M465" s="79"/>
      <c r="N465" s="79"/>
      <c r="O465" s="79"/>
      <c r="P465" s="78">
        <f>SUM(P455:P463)</f>
        <v>0</v>
      </c>
      <c r="Q465" s="78">
        <f>SUM(Q455:Q463)</f>
        <v>0</v>
      </c>
      <c r="R465" s="204">
        <f>SUM(R455:R463)</f>
        <v>0</v>
      </c>
      <c r="S465" s="128" t="e">
        <f>ROUND((((R465-T465)/R465)*100),2)</f>
        <v>#VALUE!</v>
      </c>
      <c r="T465" s="127" t="e">
        <f>SUM(T455:T463)</f>
        <v>#VALUE!</v>
      </c>
      <c r="U465" s="164"/>
      <c r="V465" s="82"/>
      <c r="W465" s="83" t="e">
        <f>SUM(W455:W463)</f>
        <v>#VALUE!</v>
      </c>
      <c r="X465" s="83" t="e">
        <f>SUM(X455:X463)</f>
        <v>#VALUE!</v>
      </c>
    </row>
    <row r="466" spans="2:24">
      <c r="C466" s="75">
        <f>SUM(C465)+C449</f>
        <v>180</v>
      </c>
      <c r="D466" s="76"/>
      <c r="E466" s="77"/>
      <c r="F466" s="213" t="s">
        <v>47</v>
      </c>
      <c r="G466" s="214"/>
      <c r="H466" s="214"/>
      <c r="I466" s="215"/>
      <c r="J466" s="78">
        <f>SUM(J455:J463)+J449</f>
        <v>7576590</v>
      </c>
      <c r="K466" s="78">
        <f>SUM(K455:K463)+K449</f>
        <v>2820410</v>
      </c>
      <c r="L466" s="78">
        <f>SUM(L455:L463)+L449</f>
        <v>5036530</v>
      </c>
      <c r="M466" s="79"/>
      <c r="N466" s="79"/>
      <c r="O466" s="79"/>
      <c r="P466" s="78">
        <f>SUM(P455:P463)+P449</f>
        <v>8031750</v>
      </c>
      <c r="Q466" s="78">
        <f>SUM(Q455:Q463)+Q449</f>
        <v>2996150</v>
      </c>
      <c r="R466" s="204">
        <f>SUM(R455:R463)+R449</f>
        <v>5035600</v>
      </c>
      <c r="S466" s="128"/>
      <c r="T466" s="127" t="e">
        <f>SUM(T455:T463)+T449</f>
        <v>#VALUE!</v>
      </c>
      <c r="U466" s="164"/>
      <c r="V466" s="82"/>
      <c r="W466" s="85" t="e">
        <f>+W465</f>
        <v>#VALUE!</v>
      </c>
      <c r="X466" s="83"/>
    </row>
    <row r="468" spans="2:24" ht="15.75" thickBot="1"/>
    <row r="469" spans="2:24" ht="15.75" thickBot="1">
      <c r="B469" s="1"/>
      <c r="C469" s="1"/>
      <c r="D469" s="1" t="s">
        <v>26</v>
      </c>
      <c r="E469" s="2">
        <v>26</v>
      </c>
      <c r="F469" s="45"/>
      <c r="G469" s="237" t="s">
        <v>27</v>
      </c>
      <c r="H469" s="238"/>
      <c r="I469" s="238"/>
      <c r="J469" s="238"/>
      <c r="K469" s="238"/>
      <c r="L469" s="238"/>
      <c r="M469" s="219" t="s">
        <v>28</v>
      </c>
      <c r="N469" s="239"/>
      <c r="O469" s="239"/>
      <c r="P469" s="239"/>
      <c r="Q469" s="239"/>
      <c r="R469" s="239"/>
      <c r="S469" s="239"/>
      <c r="T469" s="240"/>
      <c r="U469" s="162"/>
      <c r="V469" s="2"/>
      <c r="W469" s="231"/>
      <c r="X469" s="241"/>
    </row>
    <row r="470" spans="2:24" ht="26.25" customHeight="1">
      <c r="B470" s="264" t="s">
        <v>100</v>
      </c>
      <c r="C470" s="207" t="s">
        <v>29</v>
      </c>
      <c r="D470" s="209" t="s">
        <v>30</v>
      </c>
      <c r="E470" s="209" t="s">
        <v>31</v>
      </c>
      <c r="F470" s="209" t="s">
        <v>32</v>
      </c>
      <c r="G470" s="211" t="s">
        <v>33</v>
      </c>
      <c r="H470" s="212"/>
      <c r="I470" s="46" t="s">
        <v>34</v>
      </c>
      <c r="J470" s="211" t="s">
        <v>35</v>
      </c>
      <c r="K470" s="223"/>
      <c r="L470" s="212"/>
      <c r="M470" s="224" t="s">
        <v>33</v>
      </c>
      <c r="N470" s="225"/>
      <c r="O470" s="47" t="s">
        <v>34</v>
      </c>
      <c r="P470" s="224" t="s">
        <v>35</v>
      </c>
      <c r="Q470" s="226"/>
      <c r="R470" s="226"/>
      <c r="S470" s="226"/>
      <c r="T470" s="227"/>
      <c r="U470" s="159"/>
      <c r="V470" s="228" t="s">
        <v>36</v>
      </c>
      <c r="W470" s="229"/>
      <c r="X470" s="230"/>
    </row>
    <row r="471" spans="2:24" ht="15.75" thickBot="1">
      <c r="B471" s="265"/>
      <c r="C471" s="208"/>
      <c r="D471" s="210"/>
      <c r="E471" s="210"/>
      <c r="F471" s="210"/>
      <c r="G471" s="48" t="s">
        <v>37</v>
      </c>
      <c r="H471" s="48" t="s">
        <v>38</v>
      </c>
      <c r="I471" s="49" t="s">
        <v>39</v>
      </c>
      <c r="J471" s="48" t="s">
        <v>40</v>
      </c>
      <c r="K471" s="48" t="s">
        <v>41</v>
      </c>
      <c r="L471" s="48" t="s">
        <v>42</v>
      </c>
      <c r="M471" s="50" t="s">
        <v>37</v>
      </c>
      <c r="N471" s="50" t="s">
        <v>38</v>
      </c>
      <c r="O471" s="50" t="s">
        <v>39</v>
      </c>
      <c r="P471" s="50" t="s">
        <v>40</v>
      </c>
      <c r="Q471" s="50" t="s">
        <v>41</v>
      </c>
      <c r="R471" s="50" t="s">
        <v>42</v>
      </c>
      <c r="S471" s="50" t="s">
        <v>12</v>
      </c>
      <c r="T471" s="51" t="s">
        <v>43</v>
      </c>
      <c r="U471" s="159"/>
      <c r="V471" s="52" t="s">
        <v>44</v>
      </c>
      <c r="W471" s="52" t="s">
        <v>45</v>
      </c>
      <c r="X471" s="52" t="s">
        <v>4</v>
      </c>
    </row>
    <row r="472" spans="2:24" s="60" customFormat="1" ht="15.75" customHeight="1">
      <c r="B472" s="265"/>
      <c r="C472" s="53"/>
      <c r="D472" s="118"/>
      <c r="E472" s="54"/>
      <c r="F472" s="55"/>
      <c r="G472" s="55"/>
      <c r="H472" s="55"/>
      <c r="I472" s="55"/>
      <c r="J472" s="56"/>
      <c r="K472" s="56"/>
      <c r="L472" s="56" t="str">
        <f t="shared" ref="L472:L479" si="307">IF(K472=0,"",J472-K472)</f>
        <v/>
      </c>
      <c r="M472" s="55" t="str">
        <f t="shared" ref="M472:M479" si="308">IF(G472=0,"",+G472)</f>
        <v/>
      </c>
      <c r="N472" s="55" t="str">
        <f t="shared" ref="N472:N479" si="309">IF(H472=0,"",+H472)</f>
        <v/>
      </c>
      <c r="O472" s="55" t="str">
        <f t="shared" ref="O472:O479" si="310">IF(I472=0,"",+I472)</f>
        <v/>
      </c>
      <c r="P472" s="56"/>
      <c r="Q472" s="56"/>
      <c r="R472" s="56" t="str">
        <f t="shared" ref="R472:R479" si="311">IF(Q472=0,"",P472-Q472)</f>
        <v/>
      </c>
      <c r="S472" s="57"/>
      <c r="T472" s="58" t="e">
        <f>ROUND(IF(S472=0,"",(R472-(R472*S472)/100)),0)</f>
        <v>#VALUE!</v>
      </c>
      <c r="U472" s="163"/>
      <c r="V472" s="59">
        <f>0-S472</f>
        <v>0</v>
      </c>
      <c r="W472" s="59" t="e">
        <f>IF(R472=0,"",(R472-L472))</f>
        <v>#VALUE!</v>
      </c>
      <c r="X472" s="86" t="e">
        <f>+W472/L472</f>
        <v>#VALUE!</v>
      </c>
    </row>
    <row r="473" spans="2:24" s="60" customFormat="1" ht="15" customHeight="1">
      <c r="B473" s="265"/>
      <c r="C473" s="61"/>
      <c r="D473" s="62"/>
      <c r="E473" s="63"/>
      <c r="F473" s="64"/>
      <c r="G473" s="64"/>
      <c r="H473" s="64"/>
      <c r="I473" s="64"/>
      <c r="J473" s="65"/>
      <c r="K473" s="65"/>
      <c r="L473" s="65" t="str">
        <f t="shared" si="307"/>
        <v/>
      </c>
      <c r="M473" s="64" t="str">
        <f t="shared" si="308"/>
        <v/>
      </c>
      <c r="N473" s="64" t="str">
        <f t="shared" si="309"/>
        <v/>
      </c>
      <c r="O473" s="64" t="str">
        <f t="shared" si="310"/>
        <v/>
      </c>
      <c r="P473" s="65"/>
      <c r="Q473" s="65"/>
      <c r="R473" s="65" t="str">
        <f t="shared" si="311"/>
        <v/>
      </c>
      <c r="S473" s="66"/>
      <c r="T473" s="67" t="e">
        <f>ROUND(IF(S473=0,"",(R473-(R473*S473)/100)),0)</f>
        <v>#VALUE!</v>
      </c>
      <c r="U473" s="163"/>
      <c r="V473" s="59">
        <f t="shared" ref="V473:V480" si="312">0-S473</f>
        <v>0</v>
      </c>
      <c r="W473" s="59" t="e">
        <f t="shared" ref="W473:W480" si="313">IF(R473=0,"",(R473-L473))</f>
        <v>#VALUE!</v>
      </c>
      <c r="X473" s="86" t="e">
        <f t="shared" ref="X473:X480" si="314">+W473/L473</f>
        <v>#VALUE!</v>
      </c>
    </row>
    <row r="474" spans="2:24" s="60" customFormat="1">
      <c r="B474" s="265"/>
      <c r="C474" s="61"/>
      <c r="D474" s="62"/>
      <c r="E474" s="63"/>
      <c r="F474" s="64"/>
      <c r="G474" s="64"/>
      <c r="H474" s="64"/>
      <c r="I474" s="64"/>
      <c r="J474" s="65"/>
      <c r="K474" s="65"/>
      <c r="L474" s="65" t="str">
        <f t="shared" si="307"/>
        <v/>
      </c>
      <c r="M474" s="64" t="str">
        <f t="shared" si="308"/>
        <v/>
      </c>
      <c r="N474" s="64" t="str">
        <f t="shared" si="309"/>
        <v/>
      </c>
      <c r="O474" s="64" t="str">
        <f t="shared" si="310"/>
        <v/>
      </c>
      <c r="P474" s="65"/>
      <c r="Q474" s="65"/>
      <c r="R474" s="65" t="str">
        <f t="shared" si="311"/>
        <v/>
      </c>
      <c r="S474" s="66"/>
      <c r="T474" s="67" t="e">
        <f t="shared" ref="T474:T480" si="315">ROUND(IF(S474=0,"",(R474-(R474*S474)/100)),0)</f>
        <v>#VALUE!</v>
      </c>
      <c r="U474" s="163"/>
      <c r="V474" s="59">
        <f t="shared" si="312"/>
        <v>0</v>
      </c>
      <c r="W474" s="59" t="e">
        <f t="shared" si="313"/>
        <v>#VALUE!</v>
      </c>
      <c r="X474" s="86" t="e">
        <f t="shared" si="314"/>
        <v>#VALUE!</v>
      </c>
    </row>
    <row r="475" spans="2:24" s="60" customFormat="1">
      <c r="B475" s="265"/>
      <c r="C475" s="61"/>
      <c r="D475" s="62"/>
      <c r="E475" s="63"/>
      <c r="F475" s="64"/>
      <c r="G475" s="64"/>
      <c r="H475" s="64"/>
      <c r="I475" s="64"/>
      <c r="J475" s="65"/>
      <c r="K475" s="65"/>
      <c r="L475" s="65" t="str">
        <f t="shared" si="307"/>
        <v/>
      </c>
      <c r="M475" s="64" t="str">
        <f t="shared" si="308"/>
        <v/>
      </c>
      <c r="N475" s="64" t="str">
        <f t="shared" si="309"/>
        <v/>
      </c>
      <c r="O475" s="64" t="str">
        <f t="shared" si="310"/>
        <v/>
      </c>
      <c r="P475" s="65"/>
      <c r="Q475" s="65"/>
      <c r="R475" s="65" t="str">
        <f t="shared" si="311"/>
        <v/>
      </c>
      <c r="S475" s="66"/>
      <c r="T475" s="67" t="e">
        <f t="shared" si="315"/>
        <v>#VALUE!</v>
      </c>
      <c r="U475" s="163"/>
      <c r="V475" s="59">
        <f t="shared" si="312"/>
        <v>0</v>
      </c>
      <c r="W475" s="59" t="e">
        <f t="shared" si="313"/>
        <v>#VALUE!</v>
      </c>
      <c r="X475" s="86" t="e">
        <f t="shared" si="314"/>
        <v>#VALUE!</v>
      </c>
    </row>
    <row r="476" spans="2:24" s="60" customFormat="1">
      <c r="B476" s="265"/>
      <c r="C476" s="61"/>
      <c r="D476" s="62"/>
      <c r="E476" s="63"/>
      <c r="F476" s="64"/>
      <c r="G476" s="64"/>
      <c r="H476" s="64"/>
      <c r="I476" s="64"/>
      <c r="J476" s="65"/>
      <c r="K476" s="65"/>
      <c r="L476" s="65" t="str">
        <f t="shared" si="307"/>
        <v/>
      </c>
      <c r="M476" s="64" t="str">
        <f t="shared" si="308"/>
        <v/>
      </c>
      <c r="N476" s="64" t="str">
        <f t="shared" si="309"/>
        <v/>
      </c>
      <c r="O476" s="64" t="str">
        <f t="shared" si="310"/>
        <v/>
      </c>
      <c r="P476" s="65"/>
      <c r="Q476" s="65"/>
      <c r="R476" s="65" t="str">
        <f t="shared" si="311"/>
        <v/>
      </c>
      <c r="S476" s="66"/>
      <c r="T476" s="67" t="e">
        <f t="shared" si="315"/>
        <v>#VALUE!</v>
      </c>
      <c r="U476" s="163"/>
      <c r="V476" s="59">
        <f t="shared" si="312"/>
        <v>0</v>
      </c>
      <c r="W476" s="59" t="e">
        <f t="shared" si="313"/>
        <v>#VALUE!</v>
      </c>
      <c r="X476" s="86" t="e">
        <f t="shared" si="314"/>
        <v>#VALUE!</v>
      </c>
    </row>
    <row r="477" spans="2:24" s="60" customFormat="1">
      <c r="B477" s="265"/>
      <c r="C477" s="61"/>
      <c r="D477" s="62"/>
      <c r="E477" s="63"/>
      <c r="F477" s="64"/>
      <c r="G477" s="64"/>
      <c r="H477" s="64"/>
      <c r="I477" s="64"/>
      <c r="J477" s="65"/>
      <c r="K477" s="65"/>
      <c r="L477" s="65" t="str">
        <f t="shared" si="307"/>
        <v/>
      </c>
      <c r="M477" s="64" t="str">
        <f t="shared" si="308"/>
        <v/>
      </c>
      <c r="N477" s="64" t="str">
        <f t="shared" si="309"/>
        <v/>
      </c>
      <c r="O477" s="64" t="str">
        <f t="shared" si="310"/>
        <v/>
      </c>
      <c r="P477" s="65"/>
      <c r="Q477" s="65"/>
      <c r="R477" s="65" t="str">
        <f t="shared" si="311"/>
        <v/>
      </c>
      <c r="S477" s="66"/>
      <c r="T477" s="67" t="e">
        <f t="shared" si="315"/>
        <v>#VALUE!</v>
      </c>
      <c r="U477" s="163"/>
      <c r="V477" s="59">
        <f t="shared" si="312"/>
        <v>0</v>
      </c>
      <c r="W477" s="59" t="e">
        <f t="shared" si="313"/>
        <v>#VALUE!</v>
      </c>
      <c r="X477" s="86" t="e">
        <f t="shared" si="314"/>
        <v>#VALUE!</v>
      </c>
    </row>
    <row r="478" spans="2:24" s="60" customFormat="1">
      <c r="B478" s="265"/>
      <c r="C478" s="61"/>
      <c r="D478" s="62"/>
      <c r="E478" s="63"/>
      <c r="F478" s="64"/>
      <c r="G478" s="64"/>
      <c r="H478" s="64"/>
      <c r="I478" s="64"/>
      <c r="J478" s="65"/>
      <c r="K478" s="65"/>
      <c r="L478" s="65" t="str">
        <f t="shared" si="307"/>
        <v/>
      </c>
      <c r="M478" s="64" t="str">
        <f t="shared" si="308"/>
        <v/>
      </c>
      <c r="N478" s="64" t="str">
        <f t="shared" si="309"/>
        <v/>
      </c>
      <c r="O478" s="64" t="str">
        <f t="shared" si="310"/>
        <v/>
      </c>
      <c r="P478" s="65"/>
      <c r="Q478" s="65"/>
      <c r="R478" s="65" t="str">
        <f t="shared" si="311"/>
        <v/>
      </c>
      <c r="S478" s="66"/>
      <c r="T478" s="67" t="e">
        <f t="shared" si="315"/>
        <v>#VALUE!</v>
      </c>
      <c r="U478" s="163"/>
      <c r="V478" s="59">
        <f t="shared" si="312"/>
        <v>0</v>
      </c>
      <c r="W478" s="59" t="e">
        <f t="shared" si="313"/>
        <v>#VALUE!</v>
      </c>
      <c r="X478" s="86" t="e">
        <f t="shared" si="314"/>
        <v>#VALUE!</v>
      </c>
    </row>
    <row r="479" spans="2:24" s="60" customFormat="1">
      <c r="B479" s="265"/>
      <c r="C479" s="61"/>
      <c r="D479" s="62"/>
      <c r="E479" s="63"/>
      <c r="F479" s="64"/>
      <c r="G479" s="64"/>
      <c r="H479" s="64"/>
      <c r="I479" s="64"/>
      <c r="J479" s="65"/>
      <c r="K479" s="65"/>
      <c r="L479" s="65" t="str">
        <f t="shared" si="307"/>
        <v/>
      </c>
      <c r="M479" s="64" t="str">
        <f t="shared" si="308"/>
        <v/>
      </c>
      <c r="N479" s="64" t="str">
        <f t="shared" si="309"/>
        <v/>
      </c>
      <c r="O479" s="64" t="str">
        <f t="shared" si="310"/>
        <v/>
      </c>
      <c r="P479" s="65"/>
      <c r="Q479" s="65"/>
      <c r="R479" s="65" t="str">
        <f t="shared" si="311"/>
        <v/>
      </c>
      <c r="S479" s="66"/>
      <c r="T479" s="67" t="e">
        <f t="shared" si="315"/>
        <v>#VALUE!</v>
      </c>
      <c r="U479" s="163"/>
      <c r="V479" s="59">
        <f t="shared" si="312"/>
        <v>0</v>
      </c>
      <c r="W479" s="59" t="e">
        <f t="shared" si="313"/>
        <v>#VALUE!</v>
      </c>
      <c r="X479" s="86" t="e">
        <f t="shared" si="314"/>
        <v>#VALUE!</v>
      </c>
    </row>
    <row r="480" spans="2:24" s="60" customFormat="1" ht="15.75" thickBot="1">
      <c r="B480" s="266"/>
      <c r="C480" s="119"/>
      <c r="D480" s="120"/>
      <c r="E480" s="68"/>
      <c r="F480" s="69"/>
      <c r="G480" s="69"/>
      <c r="H480" s="69"/>
      <c r="I480" s="69"/>
      <c r="J480" s="70"/>
      <c r="K480" s="70"/>
      <c r="L480" s="70" t="str">
        <f>IF(K480=0,"",J480-K480)</f>
        <v/>
      </c>
      <c r="M480" s="69" t="str">
        <f>IF(G480=0,"",+G480)</f>
        <v/>
      </c>
      <c r="N480" s="69" t="str">
        <f>IF(H480=0,"",+H480)</f>
        <v/>
      </c>
      <c r="O480" s="69" t="str">
        <f>IF(I480=0,"",+I480)</f>
        <v/>
      </c>
      <c r="P480" s="70"/>
      <c r="Q480" s="70"/>
      <c r="R480" s="70" t="str">
        <f>IF(Q480=0,"",P480-Q480)</f>
        <v/>
      </c>
      <c r="S480" s="71"/>
      <c r="T480" s="72" t="e">
        <f t="shared" si="315"/>
        <v>#VALUE!</v>
      </c>
      <c r="U480" s="163"/>
      <c r="V480" s="59">
        <f t="shared" si="312"/>
        <v>0</v>
      </c>
      <c r="W480" s="59" t="e">
        <f t="shared" si="313"/>
        <v>#VALUE!</v>
      </c>
      <c r="X480" s="86" t="e">
        <f t="shared" si="314"/>
        <v>#VALUE!</v>
      </c>
    </row>
    <row r="481" spans="1:24" ht="15.75" thickBot="1">
      <c r="B481" s="1"/>
      <c r="C481" s="1"/>
      <c r="D481" s="1"/>
      <c r="E481" s="2"/>
      <c r="F481" s="3"/>
      <c r="G481" s="4"/>
      <c r="H481" s="4"/>
      <c r="I481" s="5"/>
      <c r="J481" s="73"/>
      <c r="K481" s="73"/>
      <c r="L481" s="73"/>
      <c r="M481" s="4"/>
      <c r="N481" s="4"/>
      <c r="O481" s="4"/>
      <c r="P481" s="73"/>
      <c r="Q481" s="73"/>
      <c r="R481" s="203"/>
      <c r="S481" s="4"/>
      <c r="T481" s="4"/>
      <c r="U481" s="157"/>
      <c r="V481" s="74"/>
      <c r="W481" s="4"/>
      <c r="X481" s="4"/>
    </row>
    <row r="482" spans="1:24" ht="15.75" thickBot="1">
      <c r="B482" s="1"/>
      <c r="C482" s="75">
        <f>COUNT(C472:C480)</f>
        <v>0</v>
      </c>
      <c r="D482" s="76"/>
      <c r="E482" s="77"/>
      <c r="F482" s="213" t="s">
        <v>46</v>
      </c>
      <c r="G482" s="235"/>
      <c r="H482" s="235"/>
      <c r="I482" s="236"/>
      <c r="J482" s="78">
        <f>SUM(J472:J480)</f>
        <v>0</v>
      </c>
      <c r="K482" s="78">
        <f>SUM(K472:K480)</f>
        <v>0</v>
      </c>
      <c r="L482" s="78">
        <f>SUM(L472:L480)</f>
        <v>0</v>
      </c>
      <c r="M482" s="79"/>
      <c r="N482" s="79"/>
      <c r="O482" s="79"/>
      <c r="P482" s="78">
        <f>SUM(P472:P480)</f>
        <v>0</v>
      </c>
      <c r="Q482" s="78">
        <f>SUM(Q472:Q480)</f>
        <v>0</v>
      </c>
      <c r="R482" s="205">
        <f>SUM(R472:R480)</f>
        <v>0</v>
      </c>
      <c r="S482" s="80" t="e">
        <f>ROUND((((R482-T482)/R482)*100),2)</f>
        <v>#VALUE!</v>
      </c>
      <c r="T482" s="81" t="e">
        <f>SUM(T472:T480)</f>
        <v>#VALUE!</v>
      </c>
      <c r="U482" s="164"/>
      <c r="V482" s="82"/>
      <c r="W482" s="83" t="e">
        <f>SUM(W472:W480)</f>
        <v>#VALUE!</v>
      </c>
      <c r="X482" s="83" t="e">
        <f>SUM(X472:X480)</f>
        <v>#VALUE!</v>
      </c>
    </row>
    <row r="483" spans="1:24" ht="15.75" thickBot="1">
      <c r="C483" s="75">
        <f>SUM(C482)+C466</f>
        <v>180</v>
      </c>
      <c r="D483" s="76"/>
      <c r="E483" s="77"/>
      <c r="F483" s="213" t="s">
        <v>47</v>
      </c>
      <c r="G483" s="235"/>
      <c r="H483" s="235"/>
      <c r="I483" s="236"/>
      <c r="J483" s="78">
        <f>SUM(J472:J480)+J466</f>
        <v>7576590</v>
      </c>
      <c r="K483" s="78">
        <f>SUM(K472:K480)+K466</f>
        <v>2820410</v>
      </c>
      <c r="L483" s="78">
        <f>SUM(L472:L480)+L466</f>
        <v>5036530</v>
      </c>
      <c r="M483" s="79"/>
      <c r="N483" s="79"/>
      <c r="O483" s="79"/>
      <c r="P483" s="78">
        <f>SUM(P472:P480)+P466</f>
        <v>8031750</v>
      </c>
      <c r="Q483" s="78">
        <f>SUM(Q472:Q480)+Q466</f>
        <v>2996150</v>
      </c>
      <c r="R483" s="205">
        <f>SUM(R472:R480)+R466</f>
        <v>5035600</v>
      </c>
      <c r="S483" s="80"/>
      <c r="T483" s="81" t="e">
        <f>SUM(T472:T480)+T466</f>
        <v>#VALUE!</v>
      </c>
      <c r="U483" s="164"/>
      <c r="V483" s="82"/>
      <c r="W483" s="85" t="e">
        <f>+W482</f>
        <v>#VALUE!</v>
      </c>
      <c r="X483" s="83"/>
    </row>
    <row r="485" spans="1:24" ht="15.75" thickBot="1"/>
    <row r="486" spans="1:24" ht="15.75" customHeight="1" thickBot="1">
      <c r="B486" s="1"/>
      <c r="C486" s="1"/>
      <c r="D486" s="1" t="s">
        <v>26</v>
      </c>
      <c r="E486" s="2">
        <v>27</v>
      </c>
      <c r="F486" s="45"/>
      <c r="G486" s="216" t="s">
        <v>27</v>
      </c>
      <c r="H486" s="217"/>
      <c r="I486" s="217"/>
      <c r="J486" s="217"/>
      <c r="K486" s="217"/>
      <c r="L486" s="218"/>
      <c r="M486" s="219" t="s">
        <v>28</v>
      </c>
      <c r="N486" s="220"/>
      <c r="O486" s="220"/>
      <c r="P486" s="220"/>
      <c r="Q486" s="220"/>
      <c r="R486" s="220"/>
      <c r="S486" s="220"/>
      <c r="T486" s="221"/>
      <c r="U486" s="162"/>
      <c r="V486" s="2"/>
      <c r="W486" s="231"/>
      <c r="X486" s="231"/>
    </row>
    <row r="487" spans="1:24" ht="14.45" customHeight="1">
      <c r="B487" s="264" t="s">
        <v>99</v>
      </c>
      <c r="C487" s="207" t="s">
        <v>29</v>
      </c>
      <c r="D487" s="209" t="s">
        <v>30</v>
      </c>
      <c r="E487" s="209" t="s">
        <v>31</v>
      </c>
      <c r="F487" s="209" t="s">
        <v>32</v>
      </c>
      <c r="G487" s="211" t="s">
        <v>33</v>
      </c>
      <c r="H487" s="212"/>
      <c r="I487" s="46" t="s">
        <v>34</v>
      </c>
      <c r="J487" s="211" t="s">
        <v>35</v>
      </c>
      <c r="K487" s="223"/>
      <c r="L487" s="212"/>
      <c r="M487" s="224" t="s">
        <v>33</v>
      </c>
      <c r="N487" s="225"/>
      <c r="O487" s="47" t="s">
        <v>34</v>
      </c>
      <c r="P487" s="224" t="s">
        <v>35</v>
      </c>
      <c r="Q487" s="226"/>
      <c r="R487" s="226"/>
      <c r="S487" s="226"/>
      <c r="T487" s="227"/>
      <c r="U487" s="159"/>
      <c r="V487" s="232" t="s">
        <v>36</v>
      </c>
      <c r="W487" s="233"/>
      <c r="X487" s="234"/>
    </row>
    <row r="488" spans="1:24" ht="15.75" thickBot="1">
      <c r="B488" s="265"/>
      <c r="C488" s="208"/>
      <c r="D488" s="210"/>
      <c r="E488" s="210"/>
      <c r="F488" s="210"/>
      <c r="G488" s="48" t="s">
        <v>37</v>
      </c>
      <c r="H488" s="48" t="s">
        <v>38</v>
      </c>
      <c r="I488" s="49" t="s">
        <v>39</v>
      </c>
      <c r="J488" s="48" t="s">
        <v>40</v>
      </c>
      <c r="K488" s="48" t="s">
        <v>41</v>
      </c>
      <c r="L488" s="48" t="s">
        <v>42</v>
      </c>
      <c r="M488" s="50" t="s">
        <v>37</v>
      </c>
      <c r="N488" s="50" t="s">
        <v>38</v>
      </c>
      <c r="O488" s="50" t="s">
        <v>39</v>
      </c>
      <c r="P488" s="50" t="s">
        <v>40</v>
      </c>
      <c r="Q488" s="50" t="s">
        <v>41</v>
      </c>
      <c r="R488" s="50" t="s">
        <v>42</v>
      </c>
      <c r="S488" s="50" t="s">
        <v>12</v>
      </c>
      <c r="T488" s="51" t="s">
        <v>43</v>
      </c>
      <c r="U488" s="159"/>
      <c r="V488" s="175" t="s">
        <v>44</v>
      </c>
      <c r="W488" s="52" t="s">
        <v>45</v>
      </c>
      <c r="X488" s="176" t="s">
        <v>4</v>
      </c>
    </row>
    <row r="489" spans="1:24">
      <c r="A489" s="60"/>
      <c r="B489" s="265"/>
      <c r="C489" s="53"/>
      <c r="D489" s="118"/>
      <c r="E489" s="54"/>
      <c r="F489" s="55"/>
      <c r="G489" s="55"/>
      <c r="H489" s="55"/>
      <c r="I489" s="55"/>
      <c r="J489" s="56"/>
      <c r="K489" s="56"/>
      <c r="L489" s="56" t="str">
        <f t="shared" ref="L489:L496" si="316">IF(K489=0,"",J489-K489)</f>
        <v/>
      </c>
      <c r="M489" s="55" t="str">
        <f t="shared" ref="M489:M496" si="317">IF(G489=0,"",+G489)</f>
        <v/>
      </c>
      <c r="N489" s="55" t="str">
        <f t="shared" ref="N489:N496" si="318">IF(H489=0,"",+H489)</f>
        <v/>
      </c>
      <c r="O489" s="55" t="str">
        <f t="shared" ref="O489:O496" si="319">IF(I489=0,"",+I489)</f>
        <v/>
      </c>
      <c r="P489" s="56"/>
      <c r="Q489" s="56"/>
      <c r="R489" s="56" t="str">
        <f t="shared" ref="R489:R496" si="320">IF(Q489=0,"",P489-Q489)</f>
        <v/>
      </c>
      <c r="S489" s="57"/>
      <c r="T489" s="58" t="e">
        <f>ROUND(IF(S489=0,"",(R489-(R489*S489)/100)),0)</f>
        <v>#VALUE!</v>
      </c>
      <c r="U489" s="163"/>
      <c r="V489" s="177">
        <f>0-S489</f>
        <v>0</v>
      </c>
      <c r="W489" s="59" t="e">
        <f>IF(R489=0,"",(R489-L489))</f>
        <v>#VALUE!</v>
      </c>
      <c r="X489" s="178" t="e">
        <f>+W489/L489</f>
        <v>#VALUE!</v>
      </c>
    </row>
    <row r="490" spans="1:24">
      <c r="A490" s="60"/>
      <c r="B490" s="265"/>
      <c r="C490" s="61"/>
      <c r="D490" s="62"/>
      <c r="E490" s="63"/>
      <c r="F490" s="64"/>
      <c r="G490" s="64"/>
      <c r="H490" s="64"/>
      <c r="I490" s="64"/>
      <c r="J490" s="65"/>
      <c r="K490" s="65"/>
      <c r="L490" s="65" t="str">
        <f t="shared" si="316"/>
        <v/>
      </c>
      <c r="M490" s="64" t="str">
        <f t="shared" si="317"/>
        <v/>
      </c>
      <c r="N490" s="64" t="str">
        <f t="shared" si="318"/>
        <v/>
      </c>
      <c r="O490" s="64" t="str">
        <f t="shared" si="319"/>
        <v/>
      </c>
      <c r="P490" s="65"/>
      <c r="Q490" s="65"/>
      <c r="R490" s="65" t="str">
        <f t="shared" si="320"/>
        <v/>
      </c>
      <c r="S490" s="66"/>
      <c r="T490" s="67" t="e">
        <f>ROUND(IF(S490=0,"",(R490-(R490*S490)/100)),0)</f>
        <v>#VALUE!</v>
      </c>
      <c r="U490" s="163"/>
      <c r="V490" s="177">
        <f t="shared" ref="V490:V497" si="321">0-S490</f>
        <v>0</v>
      </c>
      <c r="W490" s="59" t="e">
        <f t="shared" ref="W490:W497" si="322">IF(R490=0,"",(R490-L490))</f>
        <v>#VALUE!</v>
      </c>
      <c r="X490" s="178" t="e">
        <f t="shared" ref="X490:X497" si="323">+W490/L490</f>
        <v>#VALUE!</v>
      </c>
    </row>
    <row r="491" spans="1:24">
      <c r="A491" s="60"/>
      <c r="B491" s="265"/>
      <c r="C491" s="61"/>
      <c r="D491" s="62"/>
      <c r="E491" s="63"/>
      <c r="F491" s="64"/>
      <c r="G491" s="64"/>
      <c r="H491" s="64"/>
      <c r="I491" s="64"/>
      <c r="J491" s="65"/>
      <c r="K491" s="65"/>
      <c r="L491" s="65" t="str">
        <f t="shared" si="316"/>
        <v/>
      </c>
      <c r="M491" s="64" t="str">
        <f t="shared" si="317"/>
        <v/>
      </c>
      <c r="N491" s="64" t="str">
        <f t="shared" si="318"/>
        <v/>
      </c>
      <c r="O491" s="64" t="str">
        <f t="shared" si="319"/>
        <v/>
      </c>
      <c r="P491" s="65"/>
      <c r="Q491" s="65"/>
      <c r="R491" s="65" t="str">
        <f t="shared" si="320"/>
        <v/>
      </c>
      <c r="S491" s="66"/>
      <c r="T491" s="67" t="e">
        <f t="shared" ref="T491:T497" si="324">ROUND(IF(S491=0,"",(R491-(R491*S491)/100)),0)</f>
        <v>#VALUE!</v>
      </c>
      <c r="U491" s="163"/>
      <c r="V491" s="177">
        <f t="shared" si="321"/>
        <v>0</v>
      </c>
      <c r="W491" s="59" t="e">
        <f t="shared" si="322"/>
        <v>#VALUE!</v>
      </c>
      <c r="X491" s="178" t="e">
        <f t="shared" si="323"/>
        <v>#VALUE!</v>
      </c>
    </row>
    <row r="492" spans="1:24">
      <c r="A492" s="60"/>
      <c r="B492" s="265"/>
      <c r="C492" s="61"/>
      <c r="D492" s="62"/>
      <c r="E492" s="63"/>
      <c r="F492" s="64"/>
      <c r="G492" s="64"/>
      <c r="H492" s="64"/>
      <c r="I492" s="64"/>
      <c r="J492" s="65"/>
      <c r="K492" s="65"/>
      <c r="L492" s="65" t="str">
        <f t="shared" si="316"/>
        <v/>
      </c>
      <c r="M492" s="64" t="str">
        <f t="shared" si="317"/>
        <v/>
      </c>
      <c r="N492" s="64" t="str">
        <f t="shared" si="318"/>
        <v/>
      </c>
      <c r="O492" s="64" t="str">
        <f t="shared" si="319"/>
        <v/>
      </c>
      <c r="P492" s="65"/>
      <c r="Q492" s="65"/>
      <c r="R492" s="65" t="str">
        <f t="shared" si="320"/>
        <v/>
      </c>
      <c r="S492" s="66"/>
      <c r="T492" s="67" t="e">
        <f t="shared" si="324"/>
        <v>#VALUE!</v>
      </c>
      <c r="U492" s="163"/>
      <c r="V492" s="177">
        <f t="shared" si="321"/>
        <v>0</v>
      </c>
      <c r="W492" s="59" t="e">
        <f t="shared" si="322"/>
        <v>#VALUE!</v>
      </c>
      <c r="X492" s="178" t="e">
        <f t="shared" si="323"/>
        <v>#VALUE!</v>
      </c>
    </row>
    <row r="493" spans="1:24">
      <c r="A493" s="60"/>
      <c r="B493" s="265"/>
      <c r="C493" s="61"/>
      <c r="D493" s="62"/>
      <c r="E493" s="63"/>
      <c r="F493" s="64"/>
      <c r="G493" s="64"/>
      <c r="H493" s="64"/>
      <c r="I493" s="64"/>
      <c r="J493" s="65"/>
      <c r="K493" s="65"/>
      <c r="L493" s="65" t="str">
        <f t="shared" si="316"/>
        <v/>
      </c>
      <c r="M493" s="64" t="str">
        <f t="shared" si="317"/>
        <v/>
      </c>
      <c r="N493" s="64" t="str">
        <f t="shared" si="318"/>
        <v/>
      </c>
      <c r="O493" s="64" t="str">
        <f t="shared" si="319"/>
        <v/>
      </c>
      <c r="P493" s="65"/>
      <c r="Q493" s="65"/>
      <c r="R493" s="65" t="str">
        <f t="shared" si="320"/>
        <v/>
      </c>
      <c r="S493" s="66"/>
      <c r="T493" s="67" t="e">
        <f t="shared" si="324"/>
        <v>#VALUE!</v>
      </c>
      <c r="U493" s="163"/>
      <c r="V493" s="177">
        <f t="shared" si="321"/>
        <v>0</v>
      </c>
      <c r="W493" s="59" t="e">
        <f t="shared" si="322"/>
        <v>#VALUE!</v>
      </c>
      <c r="X493" s="178" t="e">
        <f t="shared" si="323"/>
        <v>#VALUE!</v>
      </c>
    </row>
    <row r="494" spans="1:24">
      <c r="A494" s="60"/>
      <c r="B494" s="265"/>
      <c r="C494" s="61"/>
      <c r="D494" s="62"/>
      <c r="E494" s="63"/>
      <c r="F494" s="64"/>
      <c r="G494" s="64"/>
      <c r="H494" s="64"/>
      <c r="I494" s="64"/>
      <c r="J494" s="65"/>
      <c r="K494" s="65"/>
      <c r="L494" s="65" t="str">
        <f t="shared" si="316"/>
        <v/>
      </c>
      <c r="M494" s="64" t="str">
        <f t="shared" si="317"/>
        <v/>
      </c>
      <c r="N494" s="64" t="str">
        <f t="shared" si="318"/>
        <v/>
      </c>
      <c r="O494" s="64" t="str">
        <f t="shared" si="319"/>
        <v/>
      </c>
      <c r="P494" s="65"/>
      <c r="Q494" s="65"/>
      <c r="R494" s="65" t="str">
        <f t="shared" si="320"/>
        <v/>
      </c>
      <c r="S494" s="66"/>
      <c r="T494" s="67" t="e">
        <f t="shared" si="324"/>
        <v>#VALUE!</v>
      </c>
      <c r="U494" s="163"/>
      <c r="V494" s="177">
        <f t="shared" si="321"/>
        <v>0</v>
      </c>
      <c r="W494" s="59" t="e">
        <f t="shared" si="322"/>
        <v>#VALUE!</v>
      </c>
      <c r="X494" s="178" t="e">
        <f t="shared" si="323"/>
        <v>#VALUE!</v>
      </c>
    </row>
    <row r="495" spans="1:24">
      <c r="A495" s="60"/>
      <c r="B495" s="265"/>
      <c r="C495" s="61"/>
      <c r="D495" s="62"/>
      <c r="E495" s="63"/>
      <c r="F495" s="64"/>
      <c r="G495" s="64"/>
      <c r="H495" s="64"/>
      <c r="I495" s="64"/>
      <c r="J495" s="65"/>
      <c r="K495" s="65"/>
      <c r="L495" s="65" t="str">
        <f t="shared" si="316"/>
        <v/>
      </c>
      <c r="M495" s="64" t="str">
        <f t="shared" si="317"/>
        <v/>
      </c>
      <c r="N495" s="64" t="str">
        <f t="shared" si="318"/>
        <v/>
      </c>
      <c r="O495" s="64" t="str">
        <f t="shared" si="319"/>
        <v/>
      </c>
      <c r="P495" s="65"/>
      <c r="Q495" s="65"/>
      <c r="R495" s="65" t="str">
        <f t="shared" si="320"/>
        <v/>
      </c>
      <c r="S495" s="66"/>
      <c r="T495" s="67" t="e">
        <f t="shared" si="324"/>
        <v>#VALUE!</v>
      </c>
      <c r="U495" s="163"/>
      <c r="V495" s="177">
        <f t="shared" si="321"/>
        <v>0</v>
      </c>
      <c r="W495" s="59" t="e">
        <f t="shared" si="322"/>
        <v>#VALUE!</v>
      </c>
      <c r="X495" s="178" t="e">
        <f t="shared" si="323"/>
        <v>#VALUE!</v>
      </c>
    </row>
    <row r="496" spans="1:24">
      <c r="A496" s="60"/>
      <c r="B496" s="265"/>
      <c r="C496" s="61"/>
      <c r="D496" s="62"/>
      <c r="E496" s="63"/>
      <c r="F496" s="64"/>
      <c r="G496" s="64"/>
      <c r="H496" s="64"/>
      <c r="I496" s="64"/>
      <c r="J496" s="65"/>
      <c r="K496" s="65"/>
      <c r="L496" s="65" t="str">
        <f t="shared" si="316"/>
        <v/>
      </c>
      <c r="M496" s="64" t="str">
        <f t="shared" si="317"/>
        <v/>
      </c>
      <c r="N496" s="64" t="str">
        <f t="shared" si="318"/>
        <v/>
      </c>
      <c r="O496" s="64" t="str">
        <f t="shared" si="319"/>
        <v/>
      </c>
      <c r="P496" s="65"/>
      <c r="Q496" s="65"/>
      <c r="R496" s="65" t="str">
        <f t="shared" si="320"/>
        <v/>
      </c>
      <c r="S496" s="66"/>
      <c r="T496" s="67" t="e">
        <f t="shared" si="324"/>
        <v>#VALUE!</v>
      </c>
      <c r="U496" s="163"/>
      <c r="V496" s="177">
        <f t="shared" si="321"/>
        <v>0</v>
      </c>
      <c r="W496" s="59" t="e">
        <f t="shared" si="322"/>
        <v>#VALUE!</v>
      </c>
      <c r="X496" s="178" t="e">
        <f t="shared" si="323"/>
        <v>#VALUE!</v>
      </c>
    </row>
    <row r="497" spans="1:24" ht="15.75" thickBot="1">
      <c r="A497" s="60"/>
      <c r="B497" s="266"/>
      <c r="C497" s="119"/>
      <c r="D497" s="120"/>
      <c r="E497" s="68"/>
      <c r="F497" s="69"/>
      <c r="G497" s="69"/>
      <c r="H497" s="69"/>
      <c r="I497" s="69"/>
      <c r="J497" s="70"/>
      <c r="K497" s="70"/>
      <c r="L497" s="70" t="str">
        <f>IF(K497=0,"",J497-K497)</f>
        <v/>
      </c>
      <c r="M497" s="69" t="str">
        <f>IF(G497=0,"",+G497)</f>
        <v/>
      </c>
      <c r="N497" s="69" t="str">
        <f>IF(H497=0,"",+H497)</f>
        <v/>
      </c>
      <c r="O497" s="69" t="str">
        <f>IF(I497=0,"",+I497)</f>
        <v/>
      </c>
      <c r="P497" s="70"/>
      <c r="Q497" s="70"/>
      <c r="R497" s="70" t="str">
        <f>IF(Q497=0,"",P497-Q497)</f>
        <v/>
      </c>
      <c r="S497" s="71"/>
      <c r="T497" s="72" t="e">
        <f t="shared" si="324"/>
        <v>#VALUE!</v>
      </c>
      <c r="U497" s="163"/>
      <c r="V497" s="179">
        <f t="shared" si="321"/>
        <v>0</v>
      </c>
      <c r="W497" s="180" t="e">
        <f t="shared" si="322"/>
        <v>#VALUE!</v>
      </c>
      <c r="X497" s="181" t="e">
        <f t="shared" si="323"/>
        <v>#VALUE!</v>
      </c>
    </row>
    <row r="498" spans="1:24">
      <c r="B498" s="1"/>
      <c r="C498" s="1"/>
      <c r="D498" s="1"/>
      <c r="E498" s="2"/>
      <c r="F498" s="3"/>
      <c r="G498" s="4"/>
      <c r="H498" s="4"/>
      <c r="I498" s="5"/>
      <c r="J498" s="73"/>
      <c r="K498" s="73"/>
      <c r="L498" s="73"/>
      <c r="M498" s="4"/>
      <c r="N498" s="4"/>
      <c r="O498" s="4"/>
      <c r="P498" s="73"/>
      <c r="Q498" s="73"/>
      <c r="R498" s="203"/>
      <c r="S498" s="4"/>
      <c r="T498" s="4"/>
      <c r="U498" s="157"/>
      <c r="V498" s="74"/>
      <c r="W498" s="4"/>
      <c r="X498" s="4"/>
    </row>
    <row r="499" spans="1:24">
      <c r="B499" s="1"/>
      <c r="C499" s="75">
        <f>COUNT(C489:C497)</f>
        <v>0</v>
      </c>
      <c r="D499" s="76"/>
      <c r="E499" s="77"/>
      <c r="F499" s="213" t="s">
        <v>46</v>
      </c>
      <c r="G499" s="214"/>
      <c r="H499" s="214"/>
      <c r="I499" s="215"/>
      <c r="J499" s="78">
        <f>SUM(J489:J497)</f>
        <v>0</v>
      </c>
      <c r="K499" s="78">
        <f>SUM(K489:K497)</f>
        <v>0</v>
      </c>
      <c r="L499" s="78">
        <f>SUM(L489:L497)</f>
        <v>0</v>
      </c>
      <c r="M499" s="79"/>
      <c r="N499" s="79"/>
      <c r="O499" s="79"/>
      <c r="P499" s="78">
        <f>SUM(P489:P497)</f>
        <v>0</v>
      </c>
      <c r="Q499" s="78">
        <f>SUM(Q489:Q497)</f>
        <v>0</v>
      </c>
      <c r="R499" s="204">
        <f>SUM(R489:R497)</f>
        <v>0</v>
      </c>
      <c r="S499" s="128" t="e">
        <f>ROUND((((R499-T499)/R499)*100),2)</f>
        <v>#VALUE!</v>
      </c>
      <c r="T499" s="127" t="e">
        <f>SUM(T489:T497)</f>
        <v>#VALUE!</v>
      </c>
      <c r="U499" s="164"/>
      <c r="V499" s="82"/>
      <c r="W499" s="83" t="e">
        <f>SUM(W489:W497)</f>
        <v>#VALUE!</v>
      </c>
      <c r="X499" s="83" t="e">
        <f>SUM(X489:X497)</f>
        <v>#VALUE!</v>
      </c>
    </row>
    <row r="500" spans="1:24">
      <c r="C500" s="75">
        <f>SUM(C499)+C483</f>
        <v>180</v>
      </c>
      <c r="D500" s="76"/>
      <c r="E500" s="77"/>
      <c r="F500" s="213" t="s">
        <v>47</v>
      </c>
      <c r="G500" s="214"/>
      <c r="H500" s="214"/>
      <c r="I500" s="215"/>
      <c r="J500" s="78">
        <f>SUM(J489:J497)+J483</f>
        <v>7576590</v>
      </c>
      <c r="K500" s="78">
        <f>SUM(K489:K497)+K483</f>
        <v>2820410</v>
      </c>
      <c r="L500" s="78">
        <f>SUM(L489:L497)+L483</f>
        <v>5036530</v>
      </c>
      <c r="M500" s="79"/>
      <c r="N500" s="79"/>
      <c r="O500" s="79"/>
      <c r="P500" s="78">
        <f>SUM(P489:P497)+P483</f>
        <v>8031750</v>
      </c>
      <c r="Q500" s="78">
        <f>SUM(Q489:Q497)+Q483</f>
        <v>2996150</v>
      </c>
      <c r="R500" s="204">
        <f>SUM(R489:R497)+R483</f>
        <v>5035600</v>
      </c>
      <c r="S500" s="128"/>
      <c r="T500" s="127" t="e">
        <f>SUM(T489:T497)+T483</f>
        <v>#VALUE!</v>
      </c>
      <c r="U500" s="164"/>
      <c r="V500" s="82"/>
      <c r="W500" s="85" t="e">
        <f>+W499</f>
        <v>#VALUE!</v>
      </c>
      <c r="X500" s="83"/>
    </row>
    <row r="502" spans="1:24" ht="15.75" thickBot="1"/>
    <row r="503" spans="1:24" ht="15.75" customHeight="1" thickBot="1">
      <c r="B503" s="1"/>
      <c r="C503" s="1"/>
      <c r="D503" s="1" t="s">
        <v>26</v>
      </c>
      <c r="E503" s="2">
        <v>28</v>
      </c>
      <c r="F503" s="45"/>
      <c r="G503" s="216" t="s">
        <v>27</v>
      </c>
      <c r="H503" s="217"/>
      <c r="I503" s="217"/>
      <c r="J503" s="217"/>
      <c r="K503" s="217"/>
      <c r="L503" s="218"/>
      <c r="M503" s="219" t="s">
        <v>28</v>
      </c>
      <c r="N503" s="220"/>
      <c r="O503" s="220"/>
      <c r="P503" s="220"/>
      <c r="Q503" s="220"/>
      <c r="R503" s="220"/>
      <c r="S503" s="220"/>
      <c r="T503" s="221"/>
      <c r="U503" s="162"/>
      <c r="V503" s="2"/>
      <c r="W503" s="231"/>
      <c r="X503" s="231"/>
    </row>
    <row r="504" spans="1:24" ht="15" customHeight="1">
      <c r="B504" s="264" t="s">
        <v>98</v>
      </c>
      <c r="C504" s="207" t="s">
        <v>29</v>
      </c>
      <c r="D504" s="209" t="s">
        <v>30</v>
      </c>
      <c r="E504" s="209" t="s">
        <v>31</v>
      </c>
      <c r="F504" s="209" t="s">
        <v>32</v>
      </c>
      <c r="G504" s="211" t="s">
        <v>33</v>
      </c>
      <c r="H504" s="212"/>
      <c r="I504" s="46" t="s">
        <v>34</v>
      </c>
      <c r="J504" s="211" t="s">
        <v>35</v>
      </c>
      <c r="K504" s="223"/>
      <c r="L504" s="212"/>
      <c r="M504" s="224" t="s">
        <v>33</v>
      </c>
      <c r="N504" s="225"/>
      <c r="O504" s="47" t="s">
        <v>34</v>
      </c>
      <c r="P504" s="224" t="s">
        <v>35</v>
      </c>
      <c r="Q504" s="226"/>
      <c r="R504" s="226"/>
      <c r="S504" s="226"/>
      <c r="T504" s="227"/>
      <c r="U504" s="159"/>
      <c r="V504" s="232" t="s">
        <v>36</v>
      </c>
      <c r="W504" s="233"/>
      <c r="X504" s="234"/>
    </row>
    <row r="505" spans="1:24" ht="15.75" thickBot="1">
      <c r="B505" s="265"/>
      <c r="C505" s="208"/>
      <c r="D505" s="210"/>
      <c r="E505" s="210"/>
      <c r="F505" s="210"/>
      <c r="G505" s="48" t="s">
        <v>37</v>
      </c>
      <c r="H505" s="48" t="s">
        <v>38</v>
      </c>
      <c r="I505" s="49" t="s">
        <v>39</v>
      </c>
      <c r="J505" s="48" t="s">
        <v>40</v>
      </c>
      <c r="K505" s="48" t="s">
        <v>41</v>
      </c>
      <c r="L505" s="48" t="s">
        <v>42</v>
      </c>
      <c r="M505" s="50" t="s">
        <v>37</v>
      </c>
      <c r="N505" s="50" t="s">
        <v>38</v>
      </c>
      <c r="O505" s="50" t="s">
        <v>39</v>
      </c>
      <c r="P505" s="50" t="s">
        <v>40</v>
      </c>
      <c r="Q505" s="50" t="s">
        <v>41</v>
      </c>
      <c r="R505" s="50" t="s">
        <v>42</v>
      </c>
      <c r="S505" s="50" t="s">
        <v>12</v>
      </c>
      <c r="T505" s="51" t="s">
        <v>43</v>
      </c>
      <c r="U505" s="159"/>
      <c r="V505" s="175" t="s">
        <v>44</v>
      </c>
      <c r="W505" s="52" t="s">
        <v>45</v>
      </c>
      <c r="X505" s="176" t="s">
        <v>4</v>
      </c>
    </row>
    <row r="506" spans="1:24">
      <c r="A506" s="60"/>
      <c r="B506" s="265"/>
      <c r="C506" s="53"/>
      <c r="D506" s="118"/>
      <c r="E506" s="54"/>
      <c r="F506" s="55"/>
      <c r="G506" s="55"/>
      <c r="H506" s="55"/>
      <c r="I506" s="55"/>
      <c r="J506" s="56"/>
      <c r="K506" s="56"/>
      <c r="L506" s="56" t="str">
        <f t="shared" ref="L506:L513" si="325">IF(K506=0,"",J506-K506)</f>
        <v/>
      </c>
      <c r="M506" s="55" t="str">
        <f t="shared" ref="M506:M513" si="326">IF(G506=0,"",+G506)</f>
        <v/>
      </c>
      <c r="N506" s="55" t="str">
        <f t="shared" ref="N506:N513" si="327">IF(H506=0,"",+H506)</f>
        <v/>
      </c>
      <c r="O506" s="55" t="str">
        <f t="shared" ref="O506:O513" si="328">IF(I506=0,"",+I506)</f>
        <v/>
      </c>
      <c r="P506" s="56"/>
      <c r="Q506" s="56"/>
      <c r="R506" s="56" t="str">
        <f t="shared" ref="R506:R513" si="329">IF(Q506=0,"",P506-Q506)</f>
        <v/>
      </c>
      <c r="S506" s="57"/>
      <c r="T506" s="58" t="e">
        <f>ROUND(IF(S506=0,"",(R506-(R506*S506)/100)),0)</f>
        <v>#VALUE!</v>
      </c>
      <c r="U506" s="163"/>
      <c r="V506" s="177">
        <f>0-S506</f>
        <v>0</v>
      </c>
      <c r="W506" s="59" t="e">
        <f>IF(R506=0,"",(R506-L506))</f>
        <v>#VALUE!</v>
      </c>
      <c r="X506" s="178" t="e">
        <f>+W506/L506</f>
        <v>#VALUE!</v>
      </c>
    </row>
    <row r="507" spans="1:24">
      <c r="A507" s="60"/>
      <c r="B507" s="265"/>
      <c r="C507" s="61"/>
      <c r="D507" s="62"/>
      <c r="E507" s="63"/>
      <c r="F507" s="64"/>
      <c r="G507" s="64"/>
      <c r="H507" s="64"/>
      <c r="I507" s="64"/>
      <c r="J507" s="65"/>
      <c r="K507" s="65"/>
      <c r="L507" s="65" t="str">
        <f t="shared" si="325"/>
        <v/>
      </c>
      <c r="M507" s="64" t="str">
        <f t="shared" si="326"/>
        <v/>
      </c>
      <c r="N507" s="64" t="str">
        <f t="shared" si="327"/>
        <v/>
      </c>
      <c r="O507" s="64" t="str">
        <f t="shared" si="328"/>
        <v/>
      </c>
      <c r="P507" s="65"/>
      <c r="Q507" s="65"/>
      <c r="R507" s="65" t="str">
        <f t="shared" si="329"/>
        <v/>
      </c>
      <c r="S507" s="66"/>
      <c r="T507" s="67" t="e">
        <f>ROUND(IF(S507=0,"",(R507-(R507*S507)/100)),0)</f>
        <v>#VALUE!</v>
      </c>
      <c r="U507" s="163"/>
      <c r="V507" s="177">
        <f t="shared" ref="V507:V514" si="330">0-S507</f>
        <v>0</v>
      </c>
      <c r="W507" s="59" t="e">
        <f t="shared" ref="W507:W514" si="331">IF(R507=0,"",(R507-L507))</f>
        <v>#VALUE!</v>
      </c>
      <c r="X507" s="178" t="e">
        <f t="shared" ref="X507:X514" si="332">+W507/L507</f>
        <v>#VALUE!</v>
      </c>
    </row>
    <row r="508" spans="1:24">
      <c r="A508" s="60"/>
      <c r="B508" s="265"/>
      <c r="C508" s="61"/>
      <c r="D508" s="62"/>
      <c r="E508" s="63"/>
      <c r="F508" s="64"/>
      <c r="G508" s="64"/>
      <c r="H508" s="64"/>
      <c r="I508" s="64"/>
      <c r="J508" s="65"/>
      <c r="K508" s="65"/>
      <c r="L508" s="65" t="str">
        <f t="shared" si="325"/>
        <v/>
      </c>
      <c r="M508" s="64" t="str">
        <f t="shared" si="326"/>
        <v/>
      </c>
      <c r="N508" s="64" t="str">
        <f t="shared" si="327"/>
        <v/>
      </c>
      <c r="O508" s="64" t="str">
        <f t="shared" si="328"/>
        <v/>
      </c>
      <c r="P508" s="65"/>
      <c r="Q508" s="65"/>
      <c r="R508" s="65" t="str">
        <f t="shared" si="329"/>
        <v/>
      </c>
      <c r="S508" s="66"/>
      <c r="T508" s="67" t="e">
        <f t="shared" ref="T508:T514" si="333">ROUND(IF(S508=0,"",(R508-(R508*S508)/100)),0)</f>
        <v>#VALUE!</v>
      </c>
      <c r="U508" s="163"/>
      <c r="V508" s="177">
        <f t="shared" si="330"/>
        <v>0</v>
      </c>
      <c r="W508" s="59" t="e">
        <f t="shared" si="331"/>
        <v>#VALUE!</v>
      </c>
      <c r="X508" s="178" t="e">
        <f t="shared" si="332"/>
        <v>#VALUE!</v>
      </c>
    </row>
    <row r="509" spans="1:24">
      <c r="A509" s="60"/>
      <c r="B509" s="265"/>
      <c r="C509" s="61"/>
      <c r="D509" s="62"/>
      <c r="E509" s="63"/>
      <c r="F509" s="64"/>
      <c r="G509" s="64"/>
      <c r="H509" s="64"/>
      <c r="I509" s="64"/>
      <c r="J509" s="65"/>
      <c r="K509" s="65"/>
      <c r="L509" s="65" t="str">
        <f t="shared" si="325"/>
        <v/>
      </c>
      <c r="M509" s="64" t="str">
        <f t="shared" si="326"/>
        <v/>
      </c>
      <c r="N509" s="64" t="str">
        <f t="shared" si="327"/>
        <v/>
      </c>
      <c r="O509" s="64" t="str">
        <f t="shared" si="328"/>
        <v/>
      </c>
      <c r="P509" s="65"/>
      <c r="Q509" s="65"/>
      <c r="R509" s="65" t="str">
        <f t="shared" si="329"/>
        <v/>
      </c>
      <c r="S509" s="66"/>
      <c r="T509" s="67" t="e">
        <f t="shared" si="333"/>
        <v>#VALUE!</v>
      </c>
      <c r="U509" s="163"/>
      <c r="V509" s="177">
        <f t="shared" si="330"/>
        <v>0</v>
      </c>
      <c r="W509" s="59" t="e">
        <f t="shared" si="331"/>
        <v>#VALUE!</v>
      </c>
      <c r="X509" s="178" t="e">
        <f t="shared" si="332"/>
        <v>#VALUE!</v>
      </c>
    </row>
    <row r="510" spans="1:24">
      <c r="A510" s="60"/>
      <c r="B510" s="265"/>
      <c r="C510" s="61"/>
      <c r="D510" s="62"/>
      <c r="E510" s="63"/>
      <c r="F510" s="64"/>
      <c r="G510" s="64"/>
      <c r="H510" s="64"/>
      <c r="I510" s="64"/>
      <c r="J510" s="65"/>
      <c r="K510" s="65"/>
      <c r="L510" s="65" t="str">
        <f t="shared" si="325"/>
        <v/>
      </c>
      <c r="M510" s="64" t="str">
        <f t="shared" si="326"/>
        <v/>
      </c>
      <c r="N510" s="64" t="str">
        <f t="shared" si="327"/>
        <v/>
      </c>
      <c r="O510" s="64" t="str">
        <f t="shared" si="328"/>
        <v/>
      </c>
      <c r="P510" s="65"/>
      <c r="Q510" s="65"/>
      <c r="R510" s="65" t="str">
        <f t="shared" si="329"/>
        <v/>
      </c>
      <c r="S510" s="66"/>
      <c r="T510" s="67" t="e">
        <f t="shared" si="333"/>
        <v>#VALUE!</v>
      </c>
      <c r="U510" s="163"/>
      <c r="V510" s="177">
        <f t="shared" si="330"/>
        <v>0</v>
      </c>
      <c r="W510" s="59" t="e">
        <f t="shared" si="331"/>
        <v>#VALUE!</v>
      </c>
      <c r="X510" s="178" t="e">
        <f t="shared" si="332"/>
        <v>#VALUE!</v>
      </c>
    </row>
    <row r="511" spans="1:24">
      <c r="A511" s="60"/>
      <c r="B511" s="265"/>
      <c r="C511" s="61"/>
      <c r="D511" s="62"/>
      <c r="E511" s="63"/>
      <c r="F511" s="64"/>
      <c r="G511" s="64"/>
      <c r="H511" s="64"/>
      <c r="I511" s="64"/>
      <c r="J511" s="65"/>
      <c r="K511" s="65"/>
      <c r="L511" s="65" t="str">
        <f t="shared" si="325"/>
        <v/>
      </c>
      <c r="M511" s="64" t="str">
        <f t="shared" si="326"/>
        <v/>
      </c>
      <c r="N511" s="64" t="str">
        <f t="shared" si="327"/>
        <v/>
      </c>
      <c r="O511" s="64" t="str">
        <f t="shared" si="328"/>
        <v/>
      </c>
      <c r="P511" s="65"/>
      <c r="Q511" s="65"/>
      <c r="R511" s="65" t="str">
        <f t="shared" si="329"/>
        <v/>
      </c>
      <c r="S511" s="66"/>
      <c r="T511" s="67" t="e">
        <f t="shared" si="333"/>
        <v>#VALUE!</v>
      </c>
      <c r="U511" s="163"/>
      <c r="V511" s="177">
        <f t="shared" si="330"/>
        <v>0</v>
      </c>
      <c r="W511" s="59" t="e">
        <f t="shared" si="331"/>
        <v>#VALUE!</v>
      </c>
      <c r="X511" s="178" t="e">
        <f t="shared" si="332"/>
        <v>#VALUE!</v>
      </c>
    </row>
    <row r="512" spans="1:24">
      <c r="A512" s="60"/>
      <c r="B512" s="265"/>
      <c r="C512" s="61"/>
      <c r="D512" s="62"/>
      <c r="E512" s="63"/>
      <c r="F512" s="64"/>
      <c r="G512" s="64"/>
      <c r="H512" s="64"/>
      <c r="I512" s="64"/>
      <c r="J512" s="65"/>
      <c r="K512" s="65"/>
      <c r="L512" s="65" t="str">
        <f t="shared" si="325"/>
        <v/>
      </c>
      <c r="M512" s="64" t="str">
        <f t="shared" si="326"/>
        <v/>
      </c>
      <c r="N512" s="64" t="str">
        <f t="shared" si="327"/>
        <v/>
      </c>
      <c r="O512" s="64" t="str">
        <f t="shared" si="328"/>
        <v/>
      </c>
      <c r="P512" s="65"/>
      <c r="Q512" s="65"/>
      <c r="R512" s="65" t="str">
        <f t="shared" si="329"/>
        <v/>
      </c>
      <c r="S512" s="66"/>
      <c r="T512" s="67" t="e">
        <f t="shared" si="333"/>
        <v>#VALUE!</v>
      </c>
      <c r="U512" s="163"/>
      <c r="V512" s="177">
        <f t="shared" si="330"/>
        <v>0</v>
      </c>
      <c r="W512" s="59" t="e">
        <f t="shared" si="331"/>
        <v>#VALUE!</v>
      </c>
      <c r="X512" s="178" t="e">
        <f t="shared" si="332"/>
        <v>#VALUE!</v>
      </c>
    </row>
    <row r="513" spans="1:24">
      <c r="A513" s="60"/>
      <c r="B513" s="265"/>
      <c r="C513" s="61"/>
      <c r="D513" s="62"/>
      <c r="E513" s="63"/>
      <c r="F513" s="64"/>
      <c r="G513" s="64"/>
      <c r="H513" s="64"/>
      <c r="I513" s="64"/>
      <c r="J513" s="65"/>
      <c r="K513" s="65"/>
      <c r="L513" s="65" t="str">
        <f t="shared" si="325"/>
        <v/>
      </c>
      <c r="M513" s="64" t="str">
        <f t="shared" si="326"/>
        <v/>
      </c>
      <c r="N513" s="64" t="str">
        <f t="shared" si="327"/>
        <v/>
      </c>
      <c r="O513" s="64" t="str">
        <f t="shared" si="328"/>
        <v/>
      </c>
      <c r="P513" s="65"/>
      <c r="Q513" s="65"/>
      <c r="R513" s="65" t="str">
        <f t="shared" si="329"/>
        <v/>
      </c>
      <c r="S513" s="66"/>
      <c r="T513" s="67" t="e">
        <f t="shared" si="333"/>
        <v>#VALUE!</v>
      </c>
      <c r="U513" s="163"/>
      <c r="V513" s="177">
        <f t="shared" si="330"/>
        <v>0</v>
      </c>
      <c r="W513" s="59" t="e">
        <f t="shared" si="331"/>
        <v>#VALUE!</v>
      </c>
      <c r="X513" s="178" t="e">
        <f t="shared" si="332"/>
        <v>#VALUE!</v>
      </c>
    </row>
    <row r="514" spans="1:24" ht="15.75" thickBot="1">
      <c r="A514" s="60"/>
      <c r="B514" s="266"/>
      <c r="C514" s="119"/>
      <c r="D514" s="120"/>
      <c r="E514" s="68"/>
      <c r="F514" s="69"/>
      <c r="G514" s="69"/>
      <c r="H514" s="69"/>
      <c r="I514" s="69"/>
      <c r="J514" s="70"/>
      <c r="K514" s="70"/>
      <c r="L514" s="70" t="str">
        <f>IF(K514=0,"",J514-K514)</f>
        <v/>
      </c>
      <c r="M514" s="69" t="str">
        <f>IF(G514=0,"",+G514)</f>
        <v/>
      </c>
      <c r="N514" s="69" t="str">
        <f>IF(H514=0,"",+H514)</f>
        <v/>
      </c>
      <c r="O514" s="69" t="str">
        <f>IF(I514=0,"",+I514)</f>
        <v/>
      </c>
      <c r="P514" s="70"/>
      <c r="Q514" s="70"/>
      <c r="R514" s="70" t="str">
        <f>IF(Q514=0,"",P514-Q514)</f>
        <v/>
      </c>
      <c r="S514" s="71"/>
      <c r="T514" s="72" t="e">
        <f t="shared" si="333"/>
        <v>#VALUE!</v>
      </c>
      <c r="U514" s="163"/>
      <c r="V514" s="179">
        <f t="shared" si="330"/>
        <v>0</v>
      </c>
      <c r="W514" s="180" t="e">
        <f t="shared" si="331"/>
        <v>#VALUE!</v>
      </c>
      <c r="X514" s="181" t="e">
        <f t="shared" si="332"/>
        <v>#VALUE!</v>
      </c>
    </row>
    <row r="515" spans="1:24">
      <c r="B515" s="1"/>
      <c r="C515" s="1"/>
      <c r="D515" s="1"/>
      <c r="E515" s="2"/>
      <c r="F515" s="3"/>
      <c r="G515" s="4"/>
      <c r="H515" s="4"/>
      <c r="I515" s="5"/>
      <c r="J515" s="73"/>
      <c r="K515" s="73"/>
      <c r="L515" s="73"/>
      <c r="M515" s="4"/>
      <c r="N515" s="4"/>
      <c r="O515" s="4"/>
      <c r="P515" s="73"/>
      <c r="Q515" s="73"/>
      <c r="R515" s="203"/>
      <c r="S515" s="4"/>
      <c r="T515" s="4"/>
      <c r="U515" s="157"/>
      <c r="V515" s="74"/>
      <c r="W515" s="4"/>
      <c r="X515" s="4"/>
    </row>
    <row r="516" spans="1:24">
      <c r="B516" s="1"/>
      <c r="C516" s="75">
        <f>COUNT(C506:C514)</f>
        <v>0</v>
      </c>
      <c r="D516" s="76"/>
      <c r="E516" s="77"/>
      <c r="F516" s="213" t="s">
        <v>46</v>
      </c>
      <c r="G516" s="214"/>
      <c r="H516" s="214"/>
      <c r="I516" s="215"/>
      <c r="J516" s="78">
        <f>SUM(J506:J514)</f>
        <v>0</v>
      </c>
      <c r="K516" s="78">
        <f>SUM(K506:K514)</f>
        <v>0</v>
      </c>
      <c r="L516" s="78">
        <f>SUM(L506:L514)</f>
        <v>0</v>
      </c>
      <c r="M516" s="79"/>
      <c r="N516" s="79"/>
      <c r="O516" s="79"/>
      <c r="P516" s="78">
        <f>SUM(P506:P514)</f>
        <v>0</v>
      </c>
      <c r="Q516" s="78">
        <f>SUM(Q506:Q514)</f>
        <v>0</v>
      </c>
      <c r="R516" s="204">
        <f>SUM(R506:R514)</f>
        <v>0</v>
      </c>
      <c r="S516" s="128" t="e">
        <f>ROUND((((R516-T516)/R516)*100),2)</f>
        <v>#VALUE!</v>
      </c>
      <c r="T516" s="127" t="e">
        <f>SUM(T506:T514)</f>
        <v>#VALUE!</v>
      </c>
      <c r="U516" s="164"/>
      <c r="V516" s="82"/>
      <c r="W516" s="83" t="e">
        <f>SUM(W506:W514)</f>
        <v>#VALUE!</v>
      </c>
      <c r="X516" s="83" t="e">
        <f>SUM(X506:X514)</f>
        <v>#VALUE!</v>
      </c>
    </row>
    <row r="517" spans="1:24">
      <c r="C517" s="75">
        <f>SUM(C516)+C500</f>
        <v>180</v>
      </c>
      <c r="D517" s="76"/>
      <c r="E517" s="77"/>
      <c r="F517" s="213" t="s">
        <v>47</v>
      </c>
      <c r="G517" s="214"/>
      <c r="H517" s="214"/>
      <c r="I517" s="215"/>
      <c r="J517" s="78">
        <f>SUM(J506:J514)+J500</f>
        <v>7576590</v>
      </c>
      <c r="K517" s="78">
        <f>SUM(K506:K514)+K500</f>
        <v>2820410</v>
      </c>
      <c r="L517" s="78">
        <f>SUM(L506:L514)+L500</f>
        <v>5036530</v>
      </c>
      <c r="M517" s="79"/>
      <c r="N517" s="79"/>
      <c r="O517" s="79"/>
      <c r="P517" s="78">
        <f>SUM(P506:P514)+P500</f>
        <v>8031750</v>
      </c>
      <c r="Q517" s="78">
        <f>SUM(Q506:Q514)+Q500</f>
        <v>2996150</v>
      </c>
      <c r="R517" s="204">
        <f>SUM(R506:R514)+R500</f>
        <v>5035600</v>
      </c>
      <c r="S517" s="189"/>
      <c r="T517" s="127" t="e">
        <f>SUM(T506:T514)+T500</f>
        <v>#VALUE!</v>
      </c>
      <c r="U517" s="164"/>
      <c r="V517" s="82"/>
      <c r="W517" s="85" t="e">
        <f>+W516</f>
        <v>#VALUE!</v>
      </c>
      <c r="X517" s="83"/>
    </row>
    <row r="519" spans="1:24" ht="15.75" thickBot="1"/>
    <row r="520" spans="1:24" ht="15.75" thickBot="1">
      <c r="B520" s="1"/>
      <c r="C520" s="1"/>
      <c r="D520" s="1" t="s">
        <v>26</v>
      </c>
      <c r="E520" s="2">
        <v>29</v>
      </c>
      <c r="F520" s="45"/>
      <c r="G520" s="216" t="s">
        <v>27</v>
      </c>
      <c r="H520" s="217"/>
      <c r="I520" s="217"/>
      <c r="J520" s="217"/>
      <c r="K520" s="217"/>
      <c r="L520" s="218"/>
      <c r="M520" s="219" t="s">
        <v>28</v>
      </c>
      <c r="N520" s="220"/>
      <c r="O520" s="220"/>
      <c r="P520" s="220"/>
      <c r="Q520" s="220"/>
      <c r="R520" s="220"/>
      <c r="S520" s="220"/>
      <c r="T520" s="221"/>
      <c r="U520" s="162"/>
      <c r="V520" s="2"/>
      <c r="W520" s="231"/>
      <c r="X520" s="231"/>
    </row>
    <row r="521" spans="1:24" ht="14.45" customHeight="1">
      <c r="B521" s="264" t="s">
        <v>74</v>
      </c>
      <c r="C521" s="207" t="s">
        <v>29</v>
      </c>
      <c r="D521" s="209" t="s">
        <v>30</v>
      </c>
      <c r="E521" s="209" t="s">
        <v>31</v>
      </c>
      <c r="F521" s="209" t="s">
        <v>32</v>
      </c>
      <c r="G521" s="211" t="s">
        <v>33</v>
      </c>
      <c r="H521" s="212"/>
      <c r="I521" s="46" t="s">
        <v>34</v>
      </c>
      <c r="J521" s="211" t="s">
        <v>35</v>
      </c>
      <c r="K521" s="223"/>
      <c r="L521" s="212"/>
      <c r="M521" s="224" t="s">
        <v>33</v>
      </c>
      <c r="N521" s="225"/>
      <c r="O521" s="47" t="s">
        <v>34</v>
      </c>
      <c r="P521" s="224" t="s">
        <v>35</v>
      </c>
      <c r="Q521" s="226"/>
      <c r="R521" s="226"/>
      <c r="S521" s="226"/>
      <c r="T521" s="227"/>
      <c r="U521" s="159"/>
      <c r="V521" s="232" t="s">
        <v>36</v>
      </c>
      <c r="W521" s="233"/>
      <c r="X521" s="234"/>
    </row>
    <row r="522" spans="1:24" ht="15.75" thickBot="1">
      <c r="B522" s="265"/>
      <c r="C522" s="208"/>
      <c r="D522" s="210"/>
      <c r="E522" s="210"/>
      <c r="F522" s="210"/>
      <c r="G522" s="48" t="s">
        <v>37</v>
      </c>
      <c r="H522" s="48" t="s">
        <v>38</v>
      </c>
      <c r="I522" s="49" t="s">
        <v>39</v>
      </c>
      <c r="J522" s="48" t="s">
        <v>40</v>
      </c>
      <c r="K522" s="48" t="s">
        <v>41</v>
      </c>
      <c r="L522" s="48" t="s">
        <v>42</v>
      </c>
      <c r="M522" s="50" t="s">
        <v>37</v>
      </c>
      <c r="N522" s="50" t="s">
        <v>38</v>
      </c>
      <c r="O522" s="50" t="s">
        <v>39</v>
      </c>
      <c r="P522" s="50" t="s">
        <v>40</v>
      </c>
      <c r="Q522" s="50" t="s">
        <v>41</v>
      </c>
      <c r="R522" s="50" t="s">
        <v>42</v>
      </c>
      <c r="S522" s="50" t="s">
        <v>12</v>
      </c>
      <c r="T522" s="51" t="s">
        <v>43</v>
      </c>
      <c r="U522" s="159"/>
      <c r="V522" s="175" t="s">
        <v>44</v>
      </c>
      <c r="W522" s="52" t="s">
        <v>45</v>
      </c>
      <c r="X522" s="176" t="s">
        <v>4</v>
      </c>
    </row>
    <row r="523" spans="1:24">
      <c r="B523" s="265"/>
      <c r="C523" s="53"/>
      <c r="D523" s="118"/>
      <c r="E523" s="54"/>
      <c r="F523" s="55"/>
      <c r="G523" s="55"/>
      <c r="H523" s="55"/>
      <c r="I523" s="55"/>
      <c r="J523" s="56"/>
      <c r="K523" s="56"/>
      <c r="L523" s="56" t="str">
        <f t="shared" ref="L523:L530" si="334">IF(K523=0,"",J523-K523)</f>
        <v/>
      </c>
      <c r="M523" s="55" t="str">
        <f t="shared" ref="M523:M530" si="335">IF(G523=0,"",+G523)</f>
        <v/>
      </c>
      <c r="N523" s="55" t="str">
        <f t="shared" ref="N523:N530" si="336">IF(H523=0,"",+H523)</f>
        <v/>
      </c>
      <c r="O523" s="55" t="str">
        <f t="shared" ref="O523:O530" si="337">IF(I523=0,"",+I523)</f>
        <v/>
      </c>
      <c r="P523" s="56"/>
      <c r="Q523" s="56"/>
      <c r="R523" s="56" t="str">
        <f t="shared" ref="R523:R530" si="338">IF(Q523=0,"",P523-Q523)</f>
        <v/>
      </c>
      <c r="S523" s="57"/>
      <c r="T523" s="58" t="e">
        <f>ROUND(IF(S523=0,"",(R523-(R523*S523)/100)),0)</f>
        <v>#VALUE!</v>
      </c>
      <c r="U523" s="163"/>
      <c r="V523" s="177">
        <f>0-S523</f>
        <v>0</v>
      </c>
      <c r="W523" s="59" t="e">
        <f>IF(R523=0,"",(R523-L523))</f>
        <v>#VALUE!</v>
      </c>
      <c r="X523" s="178" t="e">
        <f>+W523/L523</f>
        <v>#VALUE!</v>
      </c>
    </row>
    <row r="524" spans="1:24">
      <c r="B524" s="265"/>
      <c r="C524" s="61"/>
      <c r="D524" s="62"/>
      <c r="E524" s="63"/>
      <c r="F524" s="64"/>
      <c r="G524" s="64"/>
      <c r="H524" s="64"/>
      <c r="I524" s="64"/>
      <c r="J524" s="65"/>
      <c r="K524" s="65"/>
      <c r="L524" s="65" t="str">
        <f t="shared" si="334"/>
        <v/>
      </c>
      <c r="M524" s="64" t="str">
        <f t="shared" si="335"/>
        <v/>
      </c>
      <c r="N524" s="64" t="str">
        <f t="shared" si="336"/>
        <v/>
      </c>
      <c r="O524" s="64" t="str">
        <f t="shared" si="337"/>
        <v/>
      </c>
      <c r="P524" s="65"/>
      <c r="Q524" s="65"/>
      <c r="R524" s="65" t="str">
        <f t="shared" si="338"/>
        <v/>
      </c>
      <c r="S524" s="66"/>
      <c r="T524" s="67" t="e">
        <f>ROUND(IF(S524=0,"",(R524-(R524*S524)/100)),0)</f>
        <v>#VALUE!</v>
      </c>
      <c r="U524" s="163"/>
      <c r="V524" s="177">
        <f t="shared" ref="V524:V531" si="339">0-S524</f>
        <v>0</v>
      </c>
      <c r="W524" s="59" t="e">
        <f t="shared" ref="W524:W531" si="340">IF(R524=0,"",(R524-L524))</f>
        <v>#VALUE!</v>
      </c>
      <c r="X524" s="178" t="e">
        <f t="shared" ref="X524:X531" si="341">+W524/L524</f>
        <v>#VALUE!</v>
      </c>
    </row>
    <row r="525" spans="1:24">
      <c r="B525" s="265"/>
      <c r="C525" s="61"/>
      <c r="D525" s="62"/>
      <c r="E525" s="63"/>
      <c r="F525" s="64"/>
      <c r="G525" s="64"/>
      <c r="H525" s="64"/>
      <c r="I525" s="64"/>
      <c r="J525" s="65"/>
      <c r="K525" s="65"/>
      <c r="L525" s="65" t="str">
        <f t="shared" si="334"/>
        <v/>
      </c>
      <c r="M525" s="64" t="str">
        <f t="shared" si="335"/>
        <v/>
      </c>
      <c r="N525" s="64" t="str">
        <f t="shared" si="336"/>
        <v/>
      </c>
      <c r="O525" s="64" t="str">
        <f t="shared" si="337"/>
        <v/>
      </c>
      <c r="P525" s="65"/>
      <c r="Q525" s="65"/>
      <c r="R525" s="65" t="str">
        <f t="shared" si="338"/>
        <v/>
      </c>
      <c r="S525" s="66"/>
      <c r="T525" s="67" t="e">
        <f t="shared" ref="T525:T531" si="342">ROUND(IF(S525=0,"",(R525-(R525*S525)/100)),0)</f>
        <v>#VALUE!</v>
      </c>
      <c r="U525" s="163"/>
      <c r="V525" s="177">
        <f t="shared" si="339"/>
        <v>0</v>
      </c>
      <c r="W525" s="59" t="e">
        <f t="shared" si="340"/>
        <v>#VALUE!</v>
      </c>
      <c r="X525" s="178" t="e">
        <f t="shared" si="341"/>
        <v>#VALUE!</v>
      </c>
    </row>
    <row r="526" spans="1:24">
      <c r="B526" s="265"/>
      <c r="C526" s="61"/>
      <c r="D526" s="62"/>
      <c r="E526" s="63"/>
      <c r="F526" s="64"/>
      <c r="G526" s="64"/>
      <c r="H526" s="64"/>
      <c r="I526" s="64"/>
      <c r="J526" s="65"/>
      <c r="K526" s="65"/>
      <c r="L526" s="65" t="str">
        <f t="shared" si="334"/>
        <v/>
      </c>
      <c r="M526" s="64" t="str">
        <f t="shared" si="335"/>
        <v/>
      </c>
      <c r="N526" s="64" t="str">
        <f t="shared" si="336"/>
        <v/>
      </c>
      <c r="O526" s="64" t="str">
        <f t="shared" si="337"/>
        <v/>
      </c>
      <c r="P526" s="65"/>
      <c r="Q526" s="65"/>
      <c r="R526" s="65" t="str">
        <f t="shared" si="338"/>
        <v/>
      </c>
      <c r="S526" s="66"/>
      <c r="T526" s="67" t="e">
        <f t="shared" si="342"/>
        <v>#VALUE!</v>
      </c>
      <c r="U526" s="163"/>
      <c r="V526" s="177">
        <f t="shared" si="339"/>
        <v>0</v>
      </c>
      <c r="W526" s="59" t="e">
        <f t="shared" si="340"/>
        <v>#VALUE!</v>
      </c>
      <c r="X526" s="178" t="e">
        <f t="shared" si="341"/>
        <v>#VALUE!</v>
      </c>
    </row>
    <row r="527" spans="1:24">
      <c r="B527" s="265"/>
      <c r="C527" s="61"/>
      <c r="D527" s="62"/>
      <c r="E527" s="63"/>
      <c r="F527" s="64"/>
      <c r="G527" s="64"/>
      <c r="H527" s="64"/>
      <c r="I527" s="64"/>
      <c r="J527" s="65"/>
      <c r="K527" s="65"/>
      <c r="L527" s="65" t="str">
        <f t="shared" si="334"/>
        <v/>
      </c>
      <c r="M527" s="64" t="str">
        <f t="shared" si="335"/>
        <v/>
      </c>
      <c r="N527" s="64" t="str">
        <f t="shared" si="336"/>
        <v/>
      </c>
      <c r="O527" s="64" t="str">
        <f t="shared" si="337"/>
        <v/>
      </c>
      <c r="P527" s="65"/>
      <c r="Q527" s="65"/>
      <c r="R527" s="65" t="str">
        <f t="shared" si="338"/>
        <v/>
      </c>
      <c r="S527" s="66"/>
      <c r="T527" s="67" t="e">
        <f t="shared" si="342"/>
        <v>#VALUE!</v>
      </c>
      <c r="U527" s="163"/>
      <c r="V527" s="177">
        <f t="shared" si="339"/>
        <v>0</v>
      </c>
      <c r="W527" s="59" t="e">
        <f t="shared" si="340"/>
        <v>#VALUE!</v>
      </c>
      <c r="X527" s="178" t="e">
        <f t="shared" si="341"/>
        <v>#VALUE!</v>
      </c>
    </row>
    <row r="528" spans="1:24">
      <c r="B528" s="265"/>
      <c r="C528" s="61"/>
      <c r="D528" s="62"/>
      <c r="E528" s="63"/>
      <c r="F528" s="64"/>
      <c r="G528" s="64"/>
      <c r="H528" s="64"/>
      <c r="I528" s="64"/>
      <c r="J528" s="65"/>
      <c r="K528" s="65"/>
      <c r="L528" s="65" t="str">
        <f t="shared" si="334"/>
        <v/>
      </c>
      <c r="M528" s="64" t="str">
        <f t="shared" si="335"/>
        <v/>
      </c>
      <c r="N528" s="64" t="str">
        <f t="shared" si="336"/>
        <v/>
      </c>
      <c r="O528" s="64" t="str">
        <f t="shared" si="337"/>
        <v/>
      </c>
      <c r="P528" s="65"/>
      <c r="Q528" s="65"/>
      <c r="R528" s="65" t="str">
        <f t="shared" si="338"/>
        <v/>
      </c>
      <c r="S528" s="66"/>
      <c r="T528" s="67" t="e">
        <f t="shared" si="342"/>
        <v>#VALUE!</v>
      </c>
      <c r="U528" s="163"/>
      <c r="V528" s="177">
        <f t="shared" si="339"/>
        <v>0</v>
      </c>
      <c r="W528" s="59" t="e">
        <f t="shared" si="340"/>
        <v>#VALUE!</v>
      </c>
      <c r="X528" s="178" t="e">
        <f t="shared" si="341"/>
        <v>#VALUE!</v>
      </c>
    </row>
    <row r="529" spans="2:24">
      <c r="B529" s="265"/>
      <c r="C529" s="61"/>
      <c r="D529" s="62"/>
      <c r="E529" s="63"/>
      <c r="F529" s="64"/>
      <c r="G529" s="64"/>
      <c r="H529" s="64"/>
      <c r="I529" s="64"/>
      <c r="J529" s="65"/>
      <c r="K529" s="65"/>
      <c r="L529" s="65" t="str">
        <f t="shared" si="334"/>
        <v/>
      </c>
      <c r="M529" s="64" t="str">
        <f t="shared" si="335"/>
        <v/>
      </c>
      <c r="N529" s="64" t="str">
        <f t="shared" si="336"/>
        <v/>
      </c>
      <c r="O529" s="64" t="str">
        <f t="shared" si="337"/>
        <v/>
      </c>
      <c r="P529" s="65"/>
      <c r="Q529" s="65"/>
      <c r="R529" s="65" t="str">
        <f t="shared" si="338"/>
        <v/>
      </c>
      <c r="S529" s="66"/>
      <c r="T529" s="67" t="e">
        <f t="shared" si="342"/>
        <v>#VALUE!</v>
      </c>
      <c r="U529" s="163"/>
      <c r="V529" s="177">
        <f t="shared" si="339"/>
        <v>0</v>
      </c>
      <c r="W529" s="59" t="e">
        <f t="shared" si="340"/>
        <v>#VALUE!</v>
      </c>
      <c r="X529" s="178" t="e">
        <f t="shared" si="341"/>
        <v>#VALUE!</v>
      </c>
    </row>
    <row r="530" spans="2:24">
      <c r="B530" s="265"/>
      <c r="C530" s="61"/>
      <c r="D530" s="62"/>
      <c r="E530" s="63"/>
      <c r="F530" s="64"/>
      <c r="G530" s="64"/>
      <c r="H530" s="64"/>
      <c r="I530" s="64"/>
      <c r="J530" s="65"/>
      <c r="K530" s="65"/>
      <c r="L530" s="65" t="str">
        <f t="shared" si="334"/>
        <v/>
      </c>
      <c r="M530" s="64" t="str">
        <f t="shared" si="335"/>
        <v/>
      </c>
      <c r="N530" s="64" t="str">
        <f t="shared" si="336"/>
        <v/>
      </c>
      <c r="O530" s="64" t="str">
        <f t="shared" si="337"/>
        <v/>
      </c>
      <c r="P530" s="65"/>
      <c r="Q530" s="65"/>
      <c r="R530" s="65" t="str">
        <f t="shared" si="338"/>
        <v/>
      </c>
      <c r="S530" s="66"/>
      <c r="T530" s="67" t="e">
        <f t="shared" si="342"/>
        <v>#VALUE!</v>
      </c>
      <c r="U530" s="163"/>
      <c r="V530" s="177">
        <f t="shared" si="339"/>
        <v>0</v>
      </c>
      <c r="W530" s="59" t="e">
        <f t="shared" si="340"/>
        <v>#VALUE!</v>
      </c>
      <c r="X530" s="178" t="e">
        <f t="shared" si="341"/>
        <v>#VALUE!</v>
      </c>
    </row>
    <row r="531" spans="2:24" ht="15.75" thickBot="1">
      <c r="B531" s="266"/>
      <c r="C531" s="119"/>
      <c r="D531" s="62"/>
      <c r="E531" s="68"/>
      <c r="F531" s="69"/>
      <c r="G531" s="69"/>
      <c r="H531" s="69"/>
      <c r="I531" s="69"/>
      <c r="J531" s="70"/>
      <c r="K531" s="70"/>
      <c r="L531" s="70" t="str">
        <f>IF(K531=0,"",J531-K531)</f>
        <v/>
      </c>
      <c r="M531" s="69" t="str">
        <f>IF(G531=0,"",+G531)</f>
        <v/>
      </c>
      <c r="N531" s="69" t="str">
        <f>IF(H531=0,"",+H531)</f>
        <v/>
      </c>
      <c r="O531" s="69" t="str">
        <f>IF(I531=0,"",+I531)</f>
        <v/>
      </c>
      <c r="P531" s="70"/>
      <c r="Q531" s="70"/>
      <c r="R531" s="70" t="str">
        <f>IF(Q531=0,"",P531-Q531)</f>
        <v/>
      </c>
      <c r="S531" s="71"/>
      <c r="T531" s="72" t="e">
        <f t="shared" si="342"/>
        <v>#VALUE!</v>
      </c>
      <c r="U531" s="163"/>
      <c r="V531" s="179">
        <f t="shared" si="339"/>
        <v>0</v>
      </c>
      <c r="W531" s="180" t="e">
        <f t="shared" si="340"/>
        <v>#VALUE!</v>
      </c>
      <c r="X531" s="181" t="e">
        <f t="shared" si="341"/>
        <v>#VALUE!</v>
      </c>
    </row>
    <row r="532" spans="2:24">
      <c r="B532" s="1"/>
      <c r="C532" s="1"/>
      <c r="D532" s="1"/>
      <c r="E532" s="2"/>
      <c r="F532" s="3"/>
      <c r="G532" s="4"/>
      <c r="H532" s="4"/>
      <c r="I532" s="5"/>
      <c r="J532" s="73"/>
      <c r="K532" s="73"/>
      <c r="L532" s="73"/>
      <c r="M532" s="4"/>
      <c r="N532" s="4"/>
      <c r="O532" s="4"/>
      <c r="P532" s="73"/>
      <c r="Q532" s="73"/>
      <c r="R532" s="203"/>
      <c r="S532" s="4"/>
      <c r="T532" s="4"/>
      <c r="U532" s="157"/>
      <c r="V532" s="74"/>
      <c r="W532" s="4"/>
      <c r="X532" s="4"/>
    </row>
    <row r="533" spans="2:24">
      <c r="B533" s="1"/>
      <c r="C533" s="75">
        <f>COUNT(C523:C531)</f>
        <v>0</v>
      </c>
      <c r="D533" s="76"/>
      <c r="E533" s="77"/>
      <c r="F533" s="213" t="s">
        <v>46</v>
      </c>
      <c r="G533" s="214"/>
      <c r="H533" s="214"/>
      <c r="I533" s="215"/>
      <c r="J533" s="78">
        <f>SUM(J523:J531)</f>
        <v>0</v>
      </c>
      <c r="K533" s="78">
        <f>SUM(K523:K531)</f>
        <v>0</v>
      </c>
      <c r="L533" s="78">
        <f>SUM(L523:L531)</f>
        <v>0</v>
      </c>
      <c r="M533" s="79"/>
      <c r="N533" s="79"/>
      <c r="O533" s="79"/>
      <c r="P533" s="78">
        <f>SUM(P523:P531)</f>
        <v>0</v>
      </c>
      <c r="Q533" s="78">
        <f>SUM(Q523:Q531)</f>
        <v>0</v>
      </c>
      <c r="R533" s="204">
        <f>SUM(R523:R531)</f>
        <v>0</v>
      </c>
      <c r="S533" s="128" t="e">
        <f>ROUND((((R533-T533)/R533)*100),2)</f>
        <v>#VALUE!</v>
      </c>
      <c r="T533" s="127" t="e">
        <f>SUM(T523:T531)</f>
        <v>#VALUE!</v>
      </c>
      <c r="U533" s="164"/>
      <c r="V533" s="82"/>
      <c r="W533" s="83" t="e">
        <f>SUM(W523:W531)</f>
        <v>#VALUE!</v>
      </c>
      <c r="X533" s="83" t="e">
        <f>SUM(X523:X531)</f>
        <v>#VALUE!</v>
      </c>
    </row>
    <row r="534" spans="2:24">
      <c r="C534" s="75">
        <f>SUM(C533)+C517</f>
        <v>180</v>
      </c>
      <c r="D534" s="76"/>
      <c r="E534" s="77"/>
      <c r="F534" s="213" t="s">
        <v>47</v>
      </c>
      <c r="G534" s="214"/>
      <c r="H534" s="214"/>
      <c r="I534" s="215"/>
      <c r="J534" s="78">
        <f>SUM(J523:J531)+J517</f>
        <v>7576590</v>
      </c>
      <c r="K534" s="78">
        <f>SUM(K523:K531)+K517</f>
        <v>2820410</v>
      </c>
      <c r="L534" s="78">
        <f>SUM(L523:L531)+L517</f>
        <v>5036530</v>
      </c>
      <c r="M534" s="79"/>
      <c r="N534" s="79"/>
      <c r="O534" s="79"/>
      <c r="P534" s="78">
        <f>SUM(P523:P531)+P517</f>
        <v>8031750</v>
      </c>
      <c r="Q534" s="78">
        <f>SUM(Q523:Q531)+Q517</f>
        <v>2996150</v>
      </c>
      <c r="R534" s="204">
        <f>SUM(R523:R531)+R517</f>
        <v>5035600</v>
      </c>
      <c r="S534" s="128"/>
      <c r="T534" s="127" t="e">
        <f>SUM(T523:T531)+T517</f>
        <v>#VALUE!</v>
      </c>
      <c r="U534" s="164"/>
      <c r="V534" s="82"/>
      <c r="W534" s="85" t="e">
        <f>+W533</f>
        <v>#VALUE!</v>
      </c>
      <c r="X534" s="83"/>
    </row>
    <row r="536" spans="2:24" ht="15.75" thickBot="1"/>
    <row r="537" spans="2:24" ht="15.75" customHeight="1" thickBot="1">
      <c r="B537" s="1"/>
      <c r="C537" s="1"/>
      <c r="D537" s="1" t="s">
        <v>26</v>
      </c>
      <c r="E537" s="2">
        <v>30</v>
      </c>
      <c r="F537" s="45"/>
      <c r="G537" s="216" t="s">
        <v>27</v>
      </c>
      <c r="H537" s="217"/>
      <c r="I537" s="217"/>
      <c r="J537" s="217"/>
      <c r="K537" s="217"/>
      <c r="L537" s="218"/>
      <c r="M537" s="219" t="s">
        <v>28</v>
      </c>
      <c r="N537" s="220"/>
      <c r="O537" s="220"/>
      <c r="P537" s="220"/>
      <c r="Q537" s="220"/>
      <c r="R537" s="220"/>
      <c r="S537" s="220"/>
      <c r="T537" s="221"/>
      <c r="U537" s="162"/>
      <c r="V537" s="2"/>
      <c r="W537" s="222"/>
      <c r="X537" s="222"/>
    </row>
    <row r="538" spans="2:24" ht="15" customHeight="1">
      <c r="B538" s="264" t="s">
        <v>97</v>
      </c>
      <c r="C538" s="207" t="s">
        <v>29</v>
      </c>
      <c r="D538" s="209" t="s">
        <v>30</v>
      </c>
      <c r="E538" s="209" t="s">
        <v>31</v>
      </c>
      <c r="F538" s="209" t="s">
        <v>32</v>
      </c>
      <c r="G538" s="211" t="s">
        <v>33</v>
      </c>
      <c r="H538" s="212"/>
      <c r="I538" s="46" t="s">
        <v>34</v>
      </c>
      <c r="J538" s="211" t="s">
        <v>35</v>
      </c>
      <c r="K538" s="223"/>
      <c r="L538" s="212"/>
      <c r="M538" s="224" t="s">
        <v>33</v>
      </c>
      <c r="N538" s="225"/>
      <c r="O538" s="47" t="s">
        <v>34</v>
      </c>
      <c r="P538" s="224" t="s">
        <v>35</v>
      </c>
      <c r="Q538" s="226"/>
      <c r="R538" s="226"/>
      <c r="S538" s="226"/>
      <c r="T538" s="227"/>
      <c r="U538" s="159"/>
      <c r="V538" s="228" t="s">
        <v>36</v>
      </c>
      <c r="W538" s="229"/>
      <c r="X538" s="230"/>
    </row>
    <row r="539" spans="2:24" ht="15.75" thickBot="1">
      <c r="B539" s="265"/>
      <c r="C539" s="208"/>
      <c r="D539" s="210"/>
      <c r="E539" s="210"/>
      <c r="F539" s="210"/>
      <c r="G539" s="48" t="s">
        <v>37</v>
      </c>
      <c r="H539" s="48" t="s">
        <v>38</v>
      </c>
      <c r="I539" s="49" t="s">
        <v>39</v>
      </c>
      <c r="J539" s="48" t="s">
        <v>40</v>
      </c>
      <c r="K539" s="48" t="s">
        <v>41</v>
      </c>
      <c r="L539" s="48" t="s">
        <v>42</v>
      </c>
      <c r="M539" s="50" t="s">
        <v>37</v>
      </c>
      <c r="N539" s="50" t="s">
        <v>38</v>
      </c>
      <c r="O539" s="50" t="s">
        <v>39</v>
      </c>
      <c r="P539" s="50" t="s">
        <v>40</v>
      </c>
      <c r="Q539" s="50" t="s">
        <v>41</v>
      </c>
      <c r="R539" s="50" t="s">
        <v>42</v>
      </c>
      <c r="S539" s="50" t="s">
        <v>12</v>
      </c>
      <c r="T539" s="51" t="s">
        <v>43</v>
      </c>
      <c r="U539" s="159"/>
      <c r="V539" s="52" t="s">
        <v>44</v>
      </c>
      <c r="W539" s="52" t="s">
        <v>45</v>
      </c>
      <c r="X539" s="52" t="s">
        <v>4</v>
      </c>
    </row>
    <row r="540" spans="2:24">
      <c r="B540" s="265"/>
      <c r="C540" s="53"/>
      <c r="D540" s="118"/>
      <c r="E540" s="54"/>
      <c r="F540" s="55"/>
      <c r="G540" s="55"/>
      <c r="H540" s="55"/>
      <c r="I540" s="55"/>
      <c r="J540" s="56"/>
      <c r="K540" s="56"/>
      <c r="L540" s="56" t="str">
        <f t="shared" ref="L540:L547" si="343">IF(K540=0,"",J540-K540)</f>
        <v/>
      </c>
      <c r="M540" s="55" t="str">
        <f t="shared" ref="M540:M547" si="344">IF(G540=0,"",+G540)</f>
        <v/>
      </c>
      <c r="N540" s="55" t="str">
        <f t="shared" ref="N540:N547" si="345">IF(H540=0,"",+H540)</f>
        <v/>
      </c>
      <c r="O540" s="55" t="str">
        <f t="shared" ref="O540:O547" si="346">IF(I540=0,"",+I540)</f>
        <v/>
      </c>
      <c r="P540" s="56"/>
      <c r="Q540" s="56"/>
      <c r="R540" s="56" t="str">
        <f t="shared" ref="R540:R547" si="347">IF(Q540=0,"",P540-Q540)</f>
        <v/>
      </c>
      <c r="S540" s="57"/>
      <c r="T540" s="58" t="e">
        <f>ROUND(IF(S540=0,"",(R540-(R540*S540)/100)),0)</f>
        <v>#VALUE!</v>
      </c>
      <c r="U540" s="163"/>
      <c r="V540" s="59">
        <f>0-S540</f>
        <v>0</v>
      </c>
      <c r="W540" s="59" t="e">
        <f>IF(R540=0,"",(R540-L540))</f>
        <v>#VALUE!</v>
      </c>
      <c r="X540" s="86" t="e">
        <f>+W540/L540</f>
        <v>#VALUE!</v>
      </c>
    </row>
    <row r="541" spans="2:24">
      <c r="B541" s="265"/>
      <c r="C541" s="61"/>
      <c r="D541" s="62"/>
      <c r="E541" s="63"/>
      <c r="F541" s="64"/>
      <c r="G541" s="64"/>
      <c r="H541" s="64"/>
      <c r="I541" s="64"/>
      <c r="J541" s="65"/>
      <c r="K541" s="65"/>
      <c r="L541" s="65" t="str">
        <f t="shared" si="343"/>
        <v/>
      </c>
      <c r="M541" s="64" t="str">
        <f t="shared" si="344"/>
        <v/>
      </c>
      <c r="N541" s="64" t="str">
        <f t="shared" si="345"/>
        <v/>
      </c>
      <c r="O541" s="64" t="str">
        <f t="shared" si="346"/>
        <v/>
      </c>
      <c r="P541" s="65"/>
      <c r="Q541" s="65"/>
      <c r="R541" s="65" t="str">
        <f t="shared" si="347"/>
        <v/>
      </c>
      <c r="S541" s="66"/>
      <c r="T541" s="67" t="e">
        <f>ROUND(IF(S541=0,"",(R541-(R541*S541)/100)),0)</f>
        <v>#VALUE!</v>
      </c>
      <c r="U541" s="163"/>
      <c r="V541" s="59">
        <f t="shared" ref="V541:V548" si="348">0-S541</f>
        <v>0</v>
      </c>
      <c r="W541" s="59" t="e">
        <f t="shared" ref="W541:W548" si="349">IF(R541=0,"",(R541-L541))</f>
        <v>#VALUE!</v>
      </c>
      <c r="X541" s="86" t="e">
        <f t="shared" ref="X541:X548" si="350">+W541/L541</f>
        <v>#VALUE!</v>
      </c>
    </row>
    <row r="542" spans="2:24">
      <c r="B542" s="265"/>
      <c r="C542" s="61"/>
      <c r="D542" s="62"/>
      <c r="E542" s="63"/>
      <c r="F542" s="64"/>
      <c r="G542" s="64"/>
      <c r="H542" s="64"/>
      <c r="I542" s="64"/>
      <c r="J542" s="65"/>
      <c r="K542" s="65"/>
      <c r="L542" s="65" t="str">
        <f t="shared" si="343"/>
        <v/>
      </c>
      <c r="M542" s="64" t="str">
        <f t="shared" si="344"/>
        <v/>
      </c>
      <c r="N542" s="64" t="str">
        <f t="shared" si="345"/>
        <v/>
      </c>
      <c r="O542" s="64" t="str">
        <f t="shared" si="346"/>
        <v/>
      </c>
      <c r="P542" s="65"/>
      <c r="Q542" s="65"/>
      <c r="R542" s="65" t="str">
        <f t="shared" si="347"/>
        <v/>
      </c>
      <c r="S542" s="66"/>
      <c r="T542" s="67" t="e">
        <f t="shared" ref="T542" si="351">ROUND(IF(S542=0,"",(R542-(R542*S542)/100)),0)</f>
        <v>#VALUE!</v>
      </c>
      <c r="U542" s="163"/>
      <c r="V542" s="59">
        <f t="shared" si="348"/>
        <v>0</v>
      </c>
      <c r="W542" s="59" t="e">
        <f t="shared" si="349"/>
        <v>#VALUE!</v>
      </c>
      <c r="X542" s="86" t="e">
        <f t="shared" si="350"/>
        <v>#VALUE!</v>
      </c>
    </row>
    <row r="543" spans="2:24">
      <c r="B543" s="265"/>
      <c r="C543" s="61"/>
      <c r="D543" s="62"/>
      <c r="E543" s="63"/>
      <c r="F543" s="64"/>
      <c r="G543" s="64"/>
      <c r="H543" s="64"/>
      <c r="I543" s="64"/>
      <c r="J543" s="65"/>
      <c r="K543" s="65"/>
      <c r="L543" s="65" t="str">
        <f t="shared" si="343"/>
        <v/>
      </c>
      <c r="M543" s="64" t="str">
        <f t="shared" si="344"/>
        <v/>
      </c>
      <c r="N543" s="64" t="str">
        <f t="shared" si="345"/>
        <v/>
      </c>
      <c r="O543" s="64" t="str">
        <f t="shared" si="346"/>
        <v/>
      </c>
      <c r="P543" s="65"/>
      <c r="Q543" s="65"/>
      <c r="R543" s="65" t="str">
        <f t="shared" si="347"/>
        <v/>
      </c>
      <c r="S543" s="66"/>
      <c r="T543" s="67"/>
      <c r="U543" s="163"/>
      <c r="V543" s="59">
        <f t="shared" si="348"/>
        <v>0</v>
      </c>
      <c r="W543" s="59" t="e">
        <f t="shared" si="349"/>
        <v>#VALUE!</v>
      </c>
      <c r="X543" s="86" t="e">
        <f t="shared" si="350"/>
        <v>#VALUE!</v>
      </c>
    </row>
    <row r="544" spans="2:24">
      <c r="B544" s="265"/>
      <c r="C544" s="61"/>
      <c r="D544" s="62"/>
      <c r="E544" s="63"/>
      <c r="F544" s="64"/>
      <c r="G544" s="64"/>
      <c r="H544" s="64"/>
      <c r="I544" s="64"/>
      <c r="J544" s="65"/>
      <c r="K544" s="65"/>
      <c r="L544" s="65" t="str">
        <f t="shared" si="343"/>
        <v/>
      </c>
      <c r="M544" s="64" t="str">
        <f t="shared" si="344"/>
        <v/>
      </c>
      <c r="N544" s="64" t="str">
        <f t="shared" si="345"/>
        <v/>
      </c>
      <c r="O544" s="64" t="str">
        <f t="shared" si="346"/>
        <v/>
      </c>
      <c r="P544" s="65"/>
      <c r="Q544" s="65"/>
      <c r="R544" s="65" t="str">
        <f t="shared" si="347"/>
        <v/>
      </c>
      <c r="S544" s="66"/>
      <c r="T544" s="67"/>
      <c r="U544" s="163"/>
      <c r="V544" s="59">
        <f t="shared" si="348"/>
        <v>0</v>
      </c>
      <c r="W544" s="59" t="e">
        <f t="shared" si="349"/>
        <v>#VALUE!</v>
      </c>
      <c r="X544" s="86" t="e">
        <f t="shared" si="350"/>
        <v>#VALUE!</v>
      </c>
    </row>
    <row r="545" spans="2:24">
      <c r="B545" s="265"/>
      <c r="C545" s="61"/>
      <c r="D545" s="62"/>
      <c r="E545" s="63"/>
      <c r="F545" s="64"/>
      <c r="G545" s="64"/>
      <c r="H545" s="64"/>
      <c r="I545" s="64"/>
      <c r="J545" s="65"/>
      <c r="K545" s="65"/>
      <c r="L545" s="65" t="str">
        <f t="shared" si="343"/>
        <v/>
      </c>
      <c r="M545" s="64" t="str">
        <f t="shared" si="344"/>
        <v/>
      </c>
      <c r="N545" s="64" t="str">
        <f t="shared" si="345"/>
        <v/>
      </c>
      <c r="O545" s="64" t="str">
        <f t="shared" si="346"/>
        <v/>
      </c>
      <c r="P545" s="65"/>
      <c r="Q545" s="65"/>
      <c r="R545" s="65" t="str">
        <f t="shared" si="347"/>
        <v/>
      </c>
      <c r="S545" s="66"/>
      <c r="T545" s="67"/>
      <c r="U545" s="163"/>
      <c r="V545" s="59">
        <f t="shared" si="348"/>
        <v>0</v>
      </c>
      <c r="W545" s="59" t="e">
        <f t="shared" si="349"/>
        <v>#VALUE!</v>
      </c>
      <c r="X545" s="86" t="e">
        <f t="shared" si="350"/>
        <v>#VALUE!</v>
      </c>
    </row>
    <row r="546" spans="2:24">
      <c r="B546" s="265"/>
      <c r="C546" s="61"/>
      <c r="D546" s="62"/>
      <c r="E546" s="63"/>
      <c r="F546" s="64"/>
      <c r="G546" s="64"/>
      <c r="H546" s="64"/>
      <c r="I546" s="64"/>
      <c r="J546" s="65"/>
      <c r="K546" s="65"/>
      <c r="L546" s="65" t="str">
        <f t="shared" si="343"/>
        <v/>
      </c>
      <c r="M546" s="64" t="str">
        <f t="shared" si="344"/>
        <v/>
      </c>
      <c r="N546" s="64" t="str">
        <f t="shared" si="345"/>
        <v/>
      </c>
      <c r="O546" s="64" t="str">
        <f t="shared" si="346"/>
        <v/>
      </c>
      <c r="P546" s="65"/>
      <c r="Q546" s="65"/>
      <c r="R546" s="65" t="str">
        <f t="shared" si="347"/>
        <v/>
      </c>
      <c r="S546" s="66"/>
      <c r="T546" s="67"/>
      <c r="U546" s="163"/>
      <c r="V546" s="59">
        <f t="shared" si="348"/>
        <v>0</v>
      </c>
      <c r="W546" s="59" t="e">
        <f t="shared" si="349"/>
        <v>#VALUE!</v>
      </c>
      <c r="X546" s="86" t="e">
        <f t="shared" si="350"/>
        <v>#VALUE!</v>
      </c>
    </row>
    <row r="547" spans="2:24">
      <c r="B547" s="265"/>
      <c r="C547" s="61"/>
      <c r="D547" s="62"/>
      <c r="E547" s="63"/>
      <c r="F547" s="64"/>
      <c r="G547" s="64"/>
      <c r="H547" s="64"/>
      <c r="I547" s="64"/>
      <c r="J547" s="65"/>
      <c r="K547" s="65"/>
      <c r="L547" s="65" t="str">
        <f t="shared" si="343"/>
        <v/>
      </c>
      <c r="M547" s="64" t="str">
        <f t="shared" si="344"/>
        <v/>
      </c>
      <c r="N547" s="64" t="str">
        <f t="shared" si="345"/>
        <v/>
      </c>
      <c r="O547" s="64" t="str">
        <f t="shared" si="346"/>
        <v/>
      </c>
      <c r="P547" s="65"/>
      <c r="Q547" s="65"/>
      <c r="R547" s="65" t="str">
        <f t="shared" si="347"/>
        <v/>
      </c>
      <c r="S547" s="66"/>
      <c r="T547" s="67"/>
      <c r="U547" s="163"/>
      <c r="V547" s="59">
        <f t="shared" si="348"/>
        <v>0</v>
      </c>
      <c r="W547" s="59" t="e">
        <f t="shared" si="349"/>
        <v>#VALUE!</v>
      </c>
      <c r="X547" s="86" t="e">
        <f t="shared" si="350"/>
        <v>#VALUE!</v>
      </c>
    </row>
    <row r="548" spans="2:24" ht="15.75" thickBot="1">
      <c r="B548" s="266"/>
      <c r="C548" s="119"/>
      <c r="D548" s="120"/>
      <c r="E548" s="68"/>
      <c r="F548" s="69"/>
      <c r="G548" s="69"/>
      <c r="H548" s="69"/>
      <c r="I548" s="69"/>
      <c r="J548" s="70"/>
      <c r="K548" s="70"/>
      <c r="L548" s="70" t="str">
        <f>IF(K548=0,"",J548-K548)</f>
        <v/>
      </c>
      <c r="M548" s="69" t="str">
        <f>IF(G548=0,"",+G548)</f>
        <v/>
      </c>
      <c r="N548" s="69" t="str">
        <f>IF(H548=0,"",+H548)</f>
        <v/>
      </c>
      <c r="O548" s="69" t="str">
        <f>IF(I548=0,"",+I548)</f>
        <v/>
      </c>
      <c r="P548" s="70"/>
      <c r="Q548" s="70"/>
      <c r="R548" s="70" t="str">
        <f>IF(Q548=0,"",P548-Q548)</f>
        <v/>
      </c>
      <c r="S548" s="71"/>
      <c r="T548" s="72"/>
      <c r="U548" s="163"/>
      <c r="V548" s="59">
        <f t="shared" si="348"/>
        <v>0</v>
      </c>
      <c r="W548" s="59" t="e">
        <f t="shared" si="349"/>
        <v>#VALUE!</v>
      </c>
      <c r="X548" s="86" t="e">
        <f t="shared" si="350"/>
        <v>#VALUE!</v>
      </c>
    </row>
    <row r="549" spans="2:24">
      <c r="B549" s="1"/>
      <c r="C549" s="1"/>
      <c r="D549" s="1"/>
      <c r="E549" s="2"/>
      <c r="F549" s="3"/>
      <c r="G549" s="4"/>
      <c r="H549" s="4"/>
      <c r="I549" s="5"/>
      <c r="J549" s="73"/>
      <c r="K549" s="73"/>
      <c r="L549" s="73"/>
      <c r="M549" s="4"/>
      <c r="N549" s="4"/>
      <c r="O549" s="4"/>
      <c r="P549" s="73"/>
      <c r="Q549" s="73"/>
      <c r="R549" s="203"/>
      <c r="S549" s="4"/>
      <c r="T549" s="4"/>
      <c r="U549" s="157"/>
      <c r="V549" s="74"/>
      <c r="W549" s="4"/>
      <c r="X549" s="4"/>
    </row>
    <row r="550" spans="2:24">
      <c r="B550" s="1"/>
      <c r="C550" s="75">
        <f>COUNT(C540:C548)</f>
        <v>0</v>
      </c>
      <c r="D550" s="76"/>
      <c r="E550" s="77"/>
      <c r="F550" s="213" t="s">
        <v>46</v>
      </c>
      <c r="G550" s="214"/>
      <c r="H550" s="214"/>
      <c r="I550" s="215"/>
      <c r="J550" s="78">
        <f>SUM(J540:J548)</f>
        <v>0</v>
      </c>
      <c r="K550" s="78">
        <f>SUM(K540:K548)</f>
        <v>0</v>
      </c>
      <c r="L550" s="78">
        <f>SUM(L540:L548)</f>
        <v>0</v>
      </c>
      <c r="M550" s="79"/>
      <c r="N550" s="79"/>
      <c r="O550" s="79"/>
      <c r="P550" s="78">
        <f>SUM(P540:P548)</f>
        <v>0</v>
      </c>
      <c r="Q550" s="78">
        <f>SUM(Q540:Q548)</f>
        <v>0</v>
      </c>
      <c r="R550" s="204">
        <f>SUM(R540:R548)</f>
        <v>0</v>
      </c>
      <c r="S550" s="128" t="e">
        <f>ROUND((((R550-T550)/R550)*100),2)</f>
        <v>#VALUE!</v>
      </c>
      <c r="T550" s="127" t="e">
        <f>SUM(T540:T548)</f>
        <v>#VALUE!</v>
      </c>
      <c r="U550" s="164"/>
      <c r="V550" s="82"/>
      <c r="W550" s="83" t="e">
        <f>SUM(W540:W548)</f>
        <v>#VALUE!</v>
      </c>
      <c r="X550" s="83" t="e">
        <f>SUM(X540:X548)</f>
        <v>#VALUE!</v>
      </c>
    </row>
    <row r="551" spans="2:24">
      <c r="C551" s="75">
        <f>SUM(C550)+C534</f>
        <v>180</v>
      </c>
      <c r="D551" s="76"/>
      <c r="E551" s="77"/>
      <c r="F551" s="213" t="s">
        <v>47</v>
      </c>
      <c r="G551" s="214"/>
      <c r="H551" s="214"/>
      <c r="I551" s="215"/>
      <c r="J551" s="78">
        <f>SUM(J540:J548)+J534</f>
        <v>7576590</v>
      </c>
      <c r="K551" s="78">
        <f>SUM(K540:K548)+K534</f>
        <v>2820410</v>
      </c>
      <c r="L551" s="78">
        <f>SUM(L540:L548)+L534</f>
        <v>5036530</v>
      </c>
      <c r="M551" s="79"/>
      <c r="N551" s="79"/>
      <c r="O551" s="79"/>
      <c r="P551" s="78">
        <f>SUM(P540:P548)+P534</f>
        <v>8031750</v>
      </c>
      <c r="Q551" s="78">
        <f>SUM(Q540:Q548)+Q534</f>
        <v>2996150</v>
      </c>
      <c r="R551" s="204">
        <f>SUM(R540:R548)+R534</f>
        <v>5035600</v>
      </c>
      <c r="S551" s="128"/>
      <c r="T551" s="127" t="e">
        <f>SUM(T540:T548)+T534</f>
        <v>#VALUE!</v>
      </c>
      <c r="U551" s="164"/>
      <c r="V551" s="82"/>
      <c r="W551" s="85" t="e">
        <f>+W550</f>
        <v>#VALUE!</v>
      </c>
      <c r="X551" s="83"/>
    </row>
    <row r="553" spans="2:24" ht="15.75" thickBot="1"/>
    <row r="554" spans="2:24" ht="15.75" thickBot="1">
      <c r="B554" s="1"/>
      <c r="C554" s="1"/>
      <c r="D554" s="1" t="s">
        <v>26</v>
      </c>
      <c r="E554" s="2">
        <v>31</v>
      </c>
      <c r="F554" s="45"/>
      <c r="G554" s="216" t="s">
        <v>27</v>
      </c>
      <c r="H554" s="217"/>
      <c r="I554" s="217"/>
      <c r="J554" s="217"/>
      <c r="K554" s="217"/>
      <c r="L554" s="218"/>
      <c r="M554" s="219" t="s">
        <v>28</v>
      </c>
      <c r="N554" s="220"/>
      <c r="O554" s="220"/>
      <c r="P554" s="220"/>
      <c r="Q554" s="220"/>
      <c r="R554" s="220"/>
      <c r="S554" s="220"/>
      <c r="T554" s="221"/>
      <c r="U554" s="162"/>
      <c r="V554" s="2"/>
      <c r="W554" s="222"/>
      <c r="X554" s="222"/>
    </row>
    <row r="555" spans="2:24" ht="14.45" customHeight="1">
      <c r="B555" s="168" t="s">
        <v>68</v>
      </c>
      <c r="C555" s="207" t="s">
        <v>29</v>
      </c>
      <c r="D555" s="209" t="s">
        <v>30</v>
      </c>
      <c r="E555" s="209" t="s">
        <v>31</v>
      </c>
      <c r="F555" s="209" t="s">
        <v>32</v>
      </c>
      <c r="G555" s="211" t="s">
        <v>33</v>
      </c>
      <c r="H555" s="212"/>
      <c r="I555" s="46" t="s">
        <v>34</v>
      </c>
      <c r="J555" s="211" t="s">
        <v>35</v>
      </c>
      <c r="K555" s="223"/>
      <c r="L555" s="212"/>
      <c r="M555" s="224" t="s">
        <v>33</v>
      </c>
      <c r="N555" s="225"/>
      <c r="O555" s="47" t="s">
        <v>34</v>
      </c>
      <c r="P555" s="224" t="s">
        <v>35</v>
      </c>
      <c r="Q555" s="226"/>
      <c r="R555" s="226"/>
      <c r="S555" s="226"/>
      <c r="T555" s="227"/>
      <c r="U555" s="159"/>
      <c r="V555" s="228" t="s">
        <v>36</v>
      </c>
      <c r="W555" s="229"/>
      <c r="X555" s="230"/>
    </row>
    <row r="556" spans="2:24" ht="15.75" thickBot="1">
      <c r="B556" s="169"/>
      <c r="C556" s="208"/>
      <c r="D556" s="210"/>
      <c r="E556" s="210"/>
      <c r="F556" s="210"/>
      <c r="G556" s="48" t="s">
        <v>37</v>
      </c>
      <c r="H556" s="48" t="s">
        <v>38</v>
      </c>
      <c r="I556" s="49" t="s">
        <v>39</v>
      </c>
      <c r="J556" s="48" t="s">
        <v>40</v>
      </c>
      <c r="K556" s="48" t="s">
        <v>41</v>
      </c>
      <c r="L556" s="48" t="s">
        <v>42</v>
      </c>
      <c r="M556" s="50" t="s">
        <v>37</v>
      </c>
      <c r="N556" s="50" t="s">
        <v>38</v>
      </c>
      <c r="O556" s="50" t="s">
        <v>39</v>
      </c>
      <c r="P556" s="50" t="s">
        <v>40</v>
      </c>
      <c r="Q556" s="50" t="s">
        <v>41</v>
      </c>
      <c r="R556" s="50" t="s">
        <v>42</v>
      </c>
      <c r="S556" s="50" t="s">
        <v>12</v>
      </c>
      <c r="T556" s="51" t="s">
        <v>43</v>
      </c>
      <c r="U556" s="159"/>
      <c r="V556" s="52" t="s">
        <v>44</v>
      </c>
      <c r="W556" s="52" t="s">
        <v>45</v>
      </c>
      <c r="X556" s="52" t="s">
        <v>4</v>
      </c>
    </row>
    <row r="557" spans="2:24">
      <c r="B557" s="169"/>
      <c r="C557" s="53"/>
      <c r="D557" s="118"/>
      <c r="E557" s="54"/>
      <c r="F557" s="55"/>
      <c r="G557" s="55"/>
      <c r="H557" s="55"/>
      <c r="I557" s="55"/>
      <c r="J557" s="56"/>
      <c r="K557" s="56"/>
      <c r="L557" s="56" t="str">
        <f t="shared" ref="L557:L564" si="352">IF(K557=0,"",J557-K557)</f>
        <v/>
      </c>
      <c r="M557" s="55" t="str">
        <f t="shared" ref="M557:M564" si="353">IF(G557=0,"",+G557)</f>
        <v/>
      </c>
      <c r="N557" s="55" t="str">
        <f t="shared" ref="N557:N564" si="354">IF(H557=0,"",+H557)</f>
        <v/>
      </c>
      <c r="O557" s="55" t="str">
        <f t="shared" ref="O557:O564" si="355">IF(I557=0,"",+I557)</f>
        <v/>
      </c>
      <c r="P557" s="56"/>
      <c r="Q557" s="56"/>
      <c r="R557" s="56" t="str">
        <f t="shared" ref="R557:R564" si="356">IF(Q557=0,"",P557-Q557)</f>
        <v/>
      </c>
      <c r="S557" s="57"/>
      <c r="T557" s="58" t="str">
        <f t="shared" ref="T557:T564" si="357">IF(S557=0,"",(R557-(R557*S557)/100))</f>
        <v/>
      </c>
      <c r="U557" s="163"/>
      <c r="V557" s="59">
        <f>0-S557</f>
        <v>0</v>
      </c>
      <c r="W557" s="59" t="e">
        <f>IF(R557=0,"",(R557-L557))</f>
        <v>#VALUE!</v>
      </c>
      <c r="X557" s="86" t="e">
        <f>+W557/L557</f>
        <v>#VALUE!</v>
      </c>
    </row>
    <row r="558" spans="2:24">
      <c r="B558" s="169"/>
      <c r="C558" s="61"/>
      <c r="D558" s="62"/>
      <c r="E558" s="63"/>
      <c r="F558" s="64"/>
      <c r="G558" s="64"/>
      <c r="H558" s="64"/>
      <c r="I558" s="64"/>
      <c r="J558" s="65"/>
      <c r="K558" s="65"/>
      <c r="L558" s="65" t="str">
        <f t="shared" si="352"/>
        <v/>
      </c>
      <c r="M558" s="64" t="str">
        <f t="shared" si="353"/>
        <v/>
      </c>
      <c r="N558" s="64" t="str">
        <f t="shared" si="354"/>
        <v/>
      </c>
      <c r="O558" s="64" t="str">
        <f t="shared" si="355"/>
        <v/>
      </c>
      <c r="P558" s="65"/>
      <c r="Q558" s="65"/>
      <c r="R558" s="65" t="str">
        <f t="shared" si="356"/>
        <v/>
      </c>
      <c r="S558" s="66"/>
      <c r="T558" s="67" t="str">
        <f t="shared" si="357"/>
        <v/>
      </c>
      <c r="U558" s="163"/>
      <c r="V558" s="59">
        <f t="shared" ref="V558:V565" si="358">0-S558</f>
        <v>0</v>
      </c>
      <c r="W558" s="59" t="e">
        <f t="shared" ref="W558:W565" si="359">IF(R558=0,"",(R558-L558))</f>
        <v>#VALUE!</v>
      </c>
      <c r="X558" s="86" t="e">
        <f t="shared" ref="X558:X565" si="360">+W558/L558</f>
        <v>#VALUE!</v>
      </c>
    </row>
    <row r="559" spans="2:24">
      <c r="B559" s="169"/>
      <c r="C559" s="61"/>
      <c r="D559" s="62"/>
      <c r="E559" s="63"/>
      <c r="F559" s="64"/>
      <c r="G559" s="64"/>
      <c r="H559" s="64"/>
      <c r="I559" s="64"/>
      <c r="J559" s="65"/>
      <c r="K559" s="65"/>
      <c r="L559" s="65" t="str">
        <f t="shared" si="352"/>
        <v/>
      </c>
      <c r="M559" s="64" t="str">
        <f t="shared" si="353"/>
        <v/>
      </c>
      <c r="N559" s="64" t="str">
        <f t="shared" si="354"/>
        <v/>
      </c>
      <c r="O559" s="64" t="str">
        <f t="shared" si="355"/>
        <v/>
      </c>
      <c r="P559" s="65"/>
      <c r="Q559" s="65"/>
      <c r="R559" s="65" t="str">
        <f t="shared" si="356"/>
        <v/>
      </c>
      <c r="S559" s="66"/>
      <c r="T559" s="67" t="str">
        <f t="shared" si="357"/>
        <v/>
      </c>
      <c r="U559" s="163"/>
      <c r="V559" s="59">
        <f t="shared" si="358"/>
        <v>0</v>
      </c>
      <c r="W559" s="59" t="e">
        <f t="shared" si="359"/>
        <v>#VALUE!</v>
      </c>
      <c r="X559" s="86" t="e">
        <f t="shared" si="360"/>
        <v>#VALUE!</v>
      </c>
    </row>
    <row r="560" spans="2:24">
      <c r="B560" s="169"/>
      <c r="C560" s="61"/>
      <c r="D560" s="62"/>
      <c r="E560" s="63"/>
      <c r="F560" s="64"/>
      <c r="G560" s="64"/>
      <c r="H560" s="64"/>
      <c r="I560" s="64"/>
      <c r="J560" s="65"/>
      <c r="K560" s="65"/>
      <c r="L560" s="65" t="str">
        <f t="shared" si="352"/>
        <v/>
      </c>
      <c r="M560" s="64" t="str">
        <f t="shared" si="353"/>
        <v/>
      </c>
      <c r="N560" s="64" t="str">
        <f t="shared" si="354"/>
        <v/>
      </c>
      <c r="O560" s="64" t="str">
        <f t="shared" si="355"/>
        <v/>
      </c>
      <c r="P560" s="65"/>
      <c r="Q560" s="65"/>
      <c r="R560" s="65" t="str">
        <f t="shared" si="356"/>
        <v/>
      </c>
      <c r="S560" s="66"/>
      <c r="T560" s="67" t="str">
        <f t="shared" si="357"/>
        <v/>
      </c>
      <c r="U560" s="163"/>
      <c r="V560" s="59">
        <f t="shared" si="358"/>
        <v>0</v>
      </c>
      <c r="W560" s="59" t="e">
        <f t="shared" si="359"/>
        <v>#VALUE!</v>
      </c>
      <c r="X560" s="86" t="e">
        <f t="shared" si="360"/>
        <v>#VALUE!</v>
      </c>
    </row>
    <row r="561" spans="2:24">
      <c r="B561" s="169"/>
      <c r="C561" s="61"/>
      <c r="D561" s="62"/>
      <c r="E561" s="63"/>
      <c r="F561" s="64"/>
      <c r="G561" s="64"/>
      <c r="H561" s="64"/>
      <c r="I561" s="64"/>
      <c r="J561" s="65"/>
      <c r="K561" s="65"/>
      <c r="L561" s="65" t="str">
        <f t="shared" si="352"/>
        <v/>
      </c>
      <c r="M561" s="64" t="str">
        <f t="shared" si="353"/>
        <v/>
      </c>
      <c r="N561" s="64" t="str">
        <f t="shared" si="354"/>
        <v/>
      </c>
      <c r="O561" s="64" t="str">
        <f t="shared" si="355"/>
        <v/>
      </c>
      <c r="P561" s="65"/>
      <c r="Q561" s="65"/>
      <c r="R561" s="65" t="str">
        <f t="shared" si="356"/>
        <v/>
      </c>
      <c r="S561" s="66"/>
      <c r="T561" s="67" t="str">
        <f t="shared" si="357"/>
        <v/>
      </c>
      <c r="U561" s="163"/>
      <c r="V561" s="59">
        <f t="shared" si="358"/>
        <v>0</v>
      </c>
      <c r="W561" s="59" t="e">
        <f t="shared" si="359"/>
        <v>#VALUE!</v>
      </c>
      <c r="X561" s="86" t="e">
        <f t="shared" si="360"/>
        <v>#VALUE!</v>
      </c>
    </row>
    <row r="562" spans="2:24">
      <c r="B562" s="169"/>
      <c r="C562" s="61"/>
      <c r="D562" s="62"/>
      <c r="E562" s="63"/>
      <c r="F562" s="64"/>
      <c r="G562" s="64"/>
      <c r="H562" s="64"/>
      <c r="I562" s="64"/>
      <c r="J562" s="65"/>
      <c r="K562" s="65"/>
      <c r="L562" s="65" t="str">
        <f t="shared" si="352"/>
        <v/>
      </c>
      <c r="M562" s="64" t="str">
        <f t="shared" si="353"/>
        <v/>
      </c>
      <c r="N562" s="64" t="str">
        <f t="shared" si="354"/>
        <v/>
      </c>
      <c r="O562" s="64" t="str">
        <f t="shared" si="355"/>
        <v/>
      </c>
      <c r="P562" s="65"/>
      <c r="Q562" s="65"/>
      <c r="R562" s="65" t="str">
        <f t="shared" si="356"/>
        <v/>
      </c>
      <c r="S562" s="66"/>
      <c r="T562" s="67" t="str">
        <f t="shared" si="357"/>
        <v/>
      </c>
      <c r="U562" s="163"/>
      <c r="V562" s="59">
        <f t="shared" si="358"/>
        <v>0</v>
      </c>
      <c r="W562" s="59" t="e">
        <f t="shared" si="359"/>
        <v>#VALUE!</v>
      </c>
      <c r="X562" s="86" t="e">
        <f t="shared" si="360"/>
        <v>#VALUE!</v>
      </c>
    </row>
    <row r="563" spans="2:24">
      <c r="B563" s="169"/>
      <c r="C563" s="61"/>
      <c r="D563" s="62"/>
      <c r="E563" s="63"/>
      <c r="F563" s="64"/>
      <c r="G563" s="64"/>
      <c r="H563" s="64"/>
      <c r="I563" s="64"/>
      <c r="J563" s="65"/>
      <c r="K563" s="65"/>
      <c r="L563" s="65" t="str">
        <f t="shared" si="352"/>
        <v/>
      </c>
      <c r="M563" s="64" t="str">
        <f t="shared" si="353"/>
        <v/>
      </c>
      <c r="N563" s="64" t="str">
        <f t="shared" si="354"/>
        <v/>
      </c>
      <c r="O563" s="64" t="str">
        <f t="shared" si="355"/>
        <v/>
      </c>
      <c r="P563" s="65"/>
      <c r="Q563" s="65"/>
      <c r="R563" s="65" t="str">
        <f t="shared" si="356"/>
        <v/>
      </c>
      <c r="S563" s="66"/>
      <c r="T563" s="67" t="str">
        <f t="shared" si="357"/>
        <v/>
      </c>
      <c r="U563" s="163"/>
      <c r="V563" s="59">
        <f t="shared" si="358"/>
        <v>0</v>
      </c>
      <c r="W563" s="59" t="e">
        <f t="shared" si="359"/>
        <v>#VALUE!</v>
      </c>
      <c r="X563" s="86" t="e">
        <f t="shared" si="360"/>
        <v>#VALUE!</v>
      </c>
    </row>
    <row r="564" spans="2:24">
      <c r="B564" s="169"/>
      <c r="C564" s="61"/>
      <c r="D564" s="62"/>
      <c r="E564" s="63"/>
      <c r="F564" s="64"/>
      <c r="G564" s="64"/>
      <c r="H564" s="64"/>
      <c r="I564" s="64"/>
      <c r="J564" s="65"/>
      <c r="K564" s="65"/>
      <c r="L564" s="65" t="str">
        <f t="shared" si="352"/>
        <v/>
      </c>
      <c r="M564" s="64" t="str">
        <f t="shared" si="353"/>
        <v/>
      </c>
      <c r="N564" s="64" t="str">
        <f t="shared" si="354"/>
        <v/>
      </c>
      <c r="O564" s="64" t="str">
        <f t="shared" si="355"/>
        <v/>
      </c>
      <c r="P564" s="65"/>
      <c r="Q564" s="65"/>
      <c r="R564" s="65" t="str">
        <f t="shared" si="356"/>
        <v/>
      </c>
      <c r="S564" s="66"/>
      <c r="T564" s="67" t="str">
        <f t="shared" si="357"/>
        <v/>
      </c>
      <c r="U564" s="163"/>
      <c r="V564" s="59">
        <f t="shared" si="358"/>
        <v>0</v>
      </c>
      <c r="W564" s="59" t="e">
        <f t="shared" si="359"/>
        <v>#VALUE!</v>
      </c>
      <c r="X564" s="86" t="e">
        <f t="shared" si="360"/>
        <v>#VALUE!</v>
      </c>
    </row>
    <row r="565" spans="2:24" ht="15.75" thickBot="1">
      <c r="B565" s="170"/>
      <c r="C565" s="119"/>
      <c r="D565" s="120"/>
      <c r="E565" s="68"/>
      <c r="F565" s="69"/>
      <c r="G565" s="69"/>
      <c r="H565" s="69"/>
      <c r="I565" s="69"/>
      <c r="J565" s="70"/>
      <c r="K565" s="70"/>
      <c r="L565" s="70" t="str">
        <f>IF(K565=0,"",J565-K565)</f>
        <v/>
      </c>
      <c r="M565" s="69" t="str">
        <f>IF(G565=0,"",+G565)</f>
        <v/>
      </c>
      <c r="N565" s="69" t="str">
        <f>IF(H565=0,"",+H565)</f>
        <v/>
      </c>
      <c r="O565" s="69" t="str">
        <f>IF(I565=0,"",+I565)</f>
        <v/>
      </c>
      <c r="P565" s="70"/>
      <c r="Q565" s="70"/>
      <c r="R565" s="70" t="str">
        <f>IF(Q565=0,"",P565-Q565)</f>
        <v/>
      </c>
      <c r="S565" s="71"/>
      <c r="T565" s="72" t="str">
        <f>IF(S565=0,"",(R565-(R565*S565)/100))</f>
        <v/>
      </c>
      <c r="U565" s="163"/>
      <c r="V565" s="59">
        <f t="shared" si="358"/>
        <v>0</v>
      </c>
      <c r="W565" s="59" t="e">
        <f t="shared" si="359"/>
        <v>#VALUE!</v>
      </c>
      <c r="X565" s="86" t="e">
        <f t="shared" si="360"/>
        <v>#VALUE!</v>
      </c>
    </row>
    <row r="566" spans="2:24">
      <c r="B566" s="1"/>
      <c r="C566" s="1"/>
      <c r="D566" s="1"/>
      <c r="E566" s="2"/>
      <c r="F566" s="3"/>
      <c r="G566" s="4"/>
      <c r="H566" s="4"/>
      <c r="I566" s="5"/>
      <c r="J566" s="73"/>
      <c r="K566" s="73"/>
      <c r="L566" s="73"/>
      <c r="M566" s="4"/>
      <c r="N566" s="4"/>
      <c r="O566" s="4"/>
      <c r="P566" s="73"/>
      <c r="Q566" s="73"/>
      <c r="R566" s="203"/>
      <c r="S566" s="4"/>
      <c r="T566" s="4"/>
      <c r="U566" s="157"/>
      <c r="V566" s="74"/>
      <c r="W566" s="4"/>
      <c r="X566" s="4"/>
    </row>
    <row r="567" spans="2:24">
      <c r="B567" s="1"/>
      <c r="C567" s="75">
        <f>COUNT(C557:C565)</f>
        <v>0</v>
      </c>
      <c r="D567" s="76"/>
      <c r="E567" s="77"/>
      <c r="F567" s="213" t="s">
        <v>46</v>
      </c>
      <c r="G567" s="214"/>
      <c r="H567" s="214"/>
      <c r="I567" s="215"/>
      <c r="J567" s="78">
        <f>SUM(J557:J565)</f>
        <v>0</v>
      </c>
      <c r="K567" s="78">
        <f>SUM(K557:K565)</f>
        <v>0</v>
      </c>
      <c r="L567" s="78">
        <f>SUM(L557:L565)</f>
        <v>0</v>
      </c>
      <c r="M567" s="79"/>
      <c r="N567" s="79"/>
      <c r="O567" s="79"/>
      <c r="P567" s="78">
        <f>SUM(P557:P565)</f>
        <v>0</v>
      </c>
      <c r="Q567" s="78">
        <f>SUM(Q557:Q565)</f>
        <v>0</v>
      </c>
      <c r="R567" s="204">
        <f>SUM(R557:R565)</f>
        <v>0</v>
      </c>
      <c r="S567" s="128" t="e">
        <f>ROUND((((R567-T567)/R567)*100),2)</f>
        <v>#DIV/0!</v>
      </c>
      <c r="T567" s="127">
        <f>SUM(T557:T565)</f>
        <v>0</v>
      </c>
      <c r="U567" s="164"/>
      <c r="V567" s="82"/>
      <c r="W567" s="83" t="e">
        <f>SUM(W557:W565)</f>
        <v>#VALUE!</v>
      </c>
      <c r="X567" s="83" t="e">
        <f>SUM(X557:X565)</f>
        <v>#VALUE!</v>
      </c>
    </row>
    <row r="568" spans="2:24">
      <c r="C568" s="75">
        <f>SUM(C567)+C551</f>
        <v>180</v>
      </c>
      <c r="D568" s="76"/>
      <c r="E568" s="77"/>
      <c r="F568" s="213" t="s">
        <v>47</v>
      </c>
      <c r="G568" s="214"/>
      <c r="H568" s="214"/>
      <c r="I568" s="215"/>
      <c r="J568" s="78">
        <f>SUM(J557:J565)+J551</f>
        <v>7576590</v>
      </c>
      <c r="K568" s="78">
        <f>SUM(K557:K565)+K551</f>
        <v>2820410</v>
      </c>
      <c r="L568" s="78">
        <f>SUM(L557:L565)+L551</f>
        <v>5036530</v>
      </c>
      <c r="M568" s="79"/>
      <c r="N568" s="79"/>
      <c r="O568" s="79"/>
      <c r="P568" s="78">
        <f>SUM(P557:P565)+P551</f>
        <v>8031750</v>
      </c>
      <c r="Q568" s="78">
        <f>SUM(Q557:Q565)+Q551</f>
        <v>2996150</v>
      </c>
      <c r="R568" s="204">
        <f>SUM(R557:R565)+R551</f>
        <v>5035600</v>
      </c>
      <c r="S568" s="128"/>
      <c r="T568" s="127" t="e">
        <f>SUM(T557:T565)+T551</f>
        <v>#VALUE!</v>
      </c>
      <c r="U568" s="164"/>
      <c r="V568" s="82"/>
      <c r="W568" s="85" t="e">
        <f>+W567</f>
        <v>#VALUE!</v>
      </c>
      <c r="X568" s="83"/>
    </row>
    <row r="570" spans="2:24" ht="15.75" thickBot="1"/>
    <row r="571" spans="2:24" ht="15.75" thickBot="1">
      <c r="B571" s="1"/>
      <c r="C571" s="1"/>
      <c r="D571" s="1" t="s">
        <v>26</v>
      </c>
      <c r="E571" s="2">
        <v>26</v>
      </c>
      <c r="F571" s="45"/>
      <c r="G571" s="216" t="s">
        <v>27</v>
      </c>
      <c r="H571" s="217"/>
      <c r="I571" s="217"/>
      <c r="J571" s="217"/>
      <c r="K571" s="217"/>
      <c r="L571" s="218"/>
      <c r="M571" s="219" t="s">
        <v>28</v>
      </c>
      <c r="N571" s="220"/>
      <c r="O571" s="220"/>
      <c r="P571" s="220"/>
      <c r="Q571" s="220"/>
      <c r="R571" s="220"/>
      <c r="S571" s="220"/>
      <c r="T571" s="221"/>
      <c r="U571" s="162"/>
      <c r="V571" s="2"/>
      <c r="W571" s="222"/>
      <c r="X571" s="222"/>
    </row>
    <row r="572" spans="2:24" ht="14.45" customHeight="1">
      <c r="B572" s="168" t="s">
        <v>48</v>
      </c>
      <c r="C572" s="207" t="s">
        <v>29</v>
      </c>
      <c r="D572" s="209" t="s">
        <v>30</v>
      </c>
      <c r="E572" s="209" t="s">
        <v>31</v>
      </c>
      <c r="F572" s="209" t="s">
        <v>32</v>
      </c>
      <c r="G572" s="211" t="s">
        <v>33</v>
      </c>
      <c r="H572" s="212"/>
      <c r="I572" s="46" t="s">
        <v>34</v>
      </c>
      <c r="J572" s="211" t="s">
        <v>35</v>
      </c>
      <c r="K572" s="223"/>
      <c r="L572" s="212"/>
      <c r="M572" s="224" t="s">
        <v>33</v>
      </c>
      <c r="N572" s="225"/>
      <c r="O572" s="47" t="s">
        <v>34</v>
      </c>
      <c r="P572" s="224" t="s">
        <v>35</v>
      </c>
      <c r="Q572" s="226"/>
      <c r="R572" s="226"/>
      <c r="S572" s="226"/>
      <c r="T572" s="227"/>
      <c r="U572" s="159"/>
      <c r="V572" s="228" t="s">
        <v>36</v>
      </c>
      <c r="W572" s="229"/>
      <c r="X572" s="230"/>
    </row>
    <row r="573" spans="2:24" ht="15.75" thickBot="1">
      <c r="B573" s="169"/>
      <c r="C573" s="208"/>
      <c r="D573" s="210"/>
      <c r="E573" s="210"/>
      <c r="F573" s="210"/>
      <c r="G573" s="48" t="s">
        <v>37</v>
      </c>
      <c r="H573" s="48" t="s">
        <v>38</v>
      </c>
      <c r="I573" s="49" t="s">
        <v>39</v>
      </c>
      <c r="J573" s="48" t="s">
        <v>40</v>
      </c>
      <c r="K573" s="48" t="s">
        <v>41</v>
      </c>
      <c r="L573" s="48" t="s">
        <v>42</v>
      </c>
      <c r="M573" s="50" t="s">
        <v>37</v>
      </c>
      <c r="N573" s="50" t="s">
        <v>38</v>
      </c>
      <c r="O573" s="50" t="s">
        <v>39</v>
      </c>
      <c r="P573" s="50" t="s">
        <v>40</v>
      </c>
      <c r="Q573" s="50" t="s">
        <v>41</v>
      </c>
      <c r="R573" s="50" t="s">
        <v>42</v>
      </c>
      <c r="S573" s="50" t="s">
        <v>12</v>
      </c>
      <c r="T573" s="51" t="s">
        <v>43</v>
      </c>
      <c r="U573" s="159"/>
      <c r="V573" s="52" t="s">
        <v>44</v>
      </c>
      <c r="W573" s="52" t="s">
        <v>45</v>
      </c>
      <c r="X573" s="52" t="s">
        <v>4</v>
      </c>
    </row>
    <row r="574" spans="2:24">
      <c r="B574" s="169"/>
      <c r="C574" s="53"/>
      <c r="D574" s="118"/>
      <c r="E574" s="54"/>
      <c r="F574" s="55"/>
      <c r="G574" s="55"/>
      <c r="H574" s="55"/>
      <c r="I574" s="55"/>
      <c r="J574" s="56"/>
      <c r="K574" s="56"/>
      <c r="L574" s="56" t="str">
        <f t="shared" ref="L574:L581" si="361">IF(K574=0,"",J574-K574)</f>
        <v/>
      </c>
      <c r="M574" s="55" t="str">
        <f t="shared" ref="M574:M581" si="362">IF(G574=0,"",+G574)</f>
        <v/>
      </c>
      <c r="N574" s="55" t="str">
        <f t="shared" ref="N574:N581" si="363">IF(H574=0,"",+H574)</f>
        <v/>
      </c>
      <c r="O574" s="55" t="str">
        <f t="shared" ref="O574:O581" si="364">IF(I574=0,"",+I574)</f>
        <v/>
      </c>
      <c r="P574" s="56"/>
      <c r="Q574" s="56"/>
      <c r="R574" s="56" t="str">
        <f t="shared" ref="R574:R581" si="365">IF(Q574=0,"",P574-Q574)</f>
        <v/>
      </c>
      <c r="S574" s="57"/>
      <c r="T574" s="58" t="str">
        <f t="shared" ref="T574:T581" si="366">IF(S574=0,"",(R574-(R574*S574)/100))</f>
        <v/>
      </c>
      <c r="U574" s="163"/>
      <c r="V574" s="59">
        <f>0-S574</f>
        <v>0</v>
      </c>
      <c r="W574" s="59" t="e">
        <f>IF(R574=0,"",(R574-L574))</f>
        <v>#VALUE!</v>
      </c>
      <c r="X574" s="86" t="e">
        <f>+W574/L574</f>
        <v>#VALUE!</v>
      </c>
    </row>
    <row r="575" spans="2:24">
      <c r="B575" s="169"/>
      <c r="C575" s="61"/>
      <c r="D575" s="62"/>
      <c r="E575" s="63"/>
      <c r="F575" s="64"/>
      <c r="G575" s="64"/>
      <c r="H575" s="64"/>
      <c r="I575" s="64"/>
      <c r="J575" s="65"/>
      <c r="K575" s="65"/>
      <c r="L575" s="65" t="str">
        <f t="shared" si="361"/>
        <v/>
      </c>
      <c r="M575" s="64" t="str">
        <f t="shared" si="362"/>
        <v/>
      </c>
      <c r="N575" s="64" t="str">
        <f t="shared" si="363"/>
        <v/>
      </c>
      <c r="O575" s="64" t="str">
        <f t="shared" si="364"/>
        <v/>
      </c>
      <c r="P575" s="65"/>
      <c r="Q575" s="65"/>
      <c r="R575" s="65" t="str">
        <f t="shared" si="365"/>
        <v/>
      </c>
      <c r="S575" s="66"/>
      <c r="T575" s="67" t="str">
        <f t="shared" si="366"/>
        <v/>
      </c>
      <c r="U575" s="163"/>
      <c r="V575" s="59">
        <f t="shared" ref="V575:V582" si="367">0-S575</f>
        <v>0</v>
      </c>
      <c r="W575" s="59" t="e">
        <f t="shared" ref="W575:W582" si="368">IF(R575=0,"",(R575-L575))</f>
        <v>#VALUE!</v>
      </c>
      <c r="X575" s="86" t="e">
        <f t="shared" ref="X575:X582" si="369">+W575/L575</f>
        <v>#VALUE!</v>
      </c>
    </row>
    <row r="576" spans="2:24">
      <c r="B576" s="169"/>
      <c r="C576" s="61"/>
      <c r="D576" s="62"/>
      <c r="E576" s="63"/>
      <c r="F576" s="64"/>
      <c r="G576" s="64"/>
      <c r="H576" s="64"/>
      <c r="I576" s="64"/>
      <c r="J576" s="65"/>
      <c r="K576" s="65"/>
      <c r="L576" s="65" t="str">
        <f t="shared" si="361"/>
        <v/>
      </c>
      <c r="M576" s="64" t="str">
        <f t="shared" si="362"/>
        <v/>
      </c>
      <c r="N576" s="64" t="str">
        <f t="shared" si="363"/>
        <v/>
      </c>
      <c r="O576" s="64" t="str">
        <f t="shared" si="364"/>
        <v/>
      </c>
      <c r="P576" s="65"/>
      <c r="Q576" s="65"/>
      <c r="R576" s="65" t="str">
        <f t="shared" si="365"/>
        <v/>
      </c>
      <c r="S576" s="66"/>
      <c r="T576" s="67" t="str">
        <f t="shared" si="366"/>
        <v/>
      </c>
      <c r="U576" s="163"/>
      <c r="V576" s="59">
        <f t="shared" si="367"/>
        <v>0</v>
      </c>
      <c r="W576" s="59" t="e">
        <f t="shared" si="368"/>
        <v>#VALUE!</v>
      </c>
      <c r="X576" s="86" t="e">
        <f t="shared" si="369"/>
        <v>#VALUE!</v>
      </c>
    </row>
    <row r="577" spans="2:24">
      <c r="B577" s="169"/>
      <c r="C577" s="61"/>
      <c r="D577" s="62"/>
      <c r="E577" s="63"/>
      <c r="F577" s="64"/>
      <c r="G577" s="64"/>
      <c r="H577" s="64"/>
      <c r="I577" s="64"/>
      <c r="J577" s="65"/>
      <c r="K577" s="65"/>
      <c r="L577" s="65" t="str">
        <f t="shared" si="361"/>
        <v/>
      </c>
      <c r="M577" s="64" t="str">
        <f t="shared" si="362"/>
        <v/>
      </c>
      <c r="N577" s="64" t="str">
        <f t="shared" si="363"/>
        <v/>
      </c>
      <c r="O577" s="64" t="str">
        <f t="shared" si="364"/>
        <v/>
      </c>
      <c r="P577" s="65"/>
      <c r="Q577" s="65"/>
      <c r="R577" s="65" t="str">
        <f t="shared" si="365"/>
        <v/>
      </c>
      <c r="S577" s="66"/>
      <c r="T577" s="67" t="str">
        <f t="shared" si="366"/>
        <v/>
      </c>
      <c r="U577" s="163"/>
      <c r="V577" s="59">
        <f t="shared" si="367"/>
        <v>0</v>
      </c>
      <c r="W577" s="59" t="e">
        <f t="shared" si="368"/>
        <v>#VALUE!</v>
      </c>
      <c r="X577" s="86" t="e">
        <f t="shared" si="369"/>
        <v>#VALUE!</v>
      </c>
    </row>
    <row r="578" spans="2:24">
      <c r="B578" s="169"/>
      <c r="C578" s="61"/>
      <c r="D578" s="62"/>
      <c r="E578" s="63"/>
      <c r="F578" s="64"/>
      <c r="G578" s="64"/>
      <c r="H578" s="64"/>
      <c r="I578" s="64"/>
      <c r="J578" s="65"/>
      <c r="K578" s="65"/>
      <c r="L578" s="65" t="str">
        <f t="shared" si="361"/>
        <v/>
      </c>
      <c r="M578" s="64" t="str">
        <f t="shared" si="362"/>
        <v/>
      </c>
      <c r="N578" s="64" t="str">
        <f t="shared" si="363"/>
        <v/>
      </c>
      <c r="O578" s="64" t="str">
        <f t="shared" si="364"/>
        <v/>
      </c>
      <c r="P578" s="65"/>
      <c r="Q578" s="65"/>
      <c r="R578" s="65" t="str">
        <f t="shared" si="365"/>
        <v/>
      </c>
      <c r="S578" s="66"/>
      <c r="T578" s="67" t="str">
        <f t="shared" si="366"/>
        <v/>
      </c>
      <c r="U578" s="163"/>
      <c r="V578" s="59">
        <f t="shared" si="367"/>
        <v>0</v>
      </c>
      <c r="W578" s="59" t="e">
        <f t="shared" si="368"/>
        <v>#VALUE!</v>
      </c>
      <c r="X578" s="86" t="e">
        <f t="shared" si="369"/>
        <v>#VALUE!</v>
      </c>
    </row>
    <row r="579" spans="2:24">
      <c r="B579" s="169"/>
      <c r="C579" s="61"/>
      <c r="D579" s="62"/>
      <c r="E579" s="63"/>
      <c r="F579" s="64"/>
      <c r="G579" s="64"/>
      <c r="H579" s="64"/>
      <c r="I579" s="64"/>
      <c r="J579" s="65"/>
      <c r="K579" s="65"/>
      <c r="L579" s="65" t="str">
        <f t="shared" si="361"/>
        <v/>
      </c>
      <c r="M579" s="64" t="str">
        <f t="shared" si="362"/>
        <v/>
      </c>
      <c r="N579" s="64" t="str">
        <f t="shared" si="363"/>
        <v/>
      </c>
      <c r="O579" s="64" t="str">
        <f t="shared" si="364"/>
        <v/>
      </c>
      <c r="P579" s="65"/>
      <c r="Q579" s="65"/>
      <c r="R579" s="65" t="str">
        <f t="shared" si="365"/>
        <v/>
      </c>
      <c r="S579" s="66"/>
      <c r="T579" s="67" t="str">
        <f t="shared" si="366"/>
        <v/>
      </c>
      <c r="U579" s="163"/>
      <c r="V579" s="59">
        <f t="shared" si="367"/>
        <v>0</v>
      </c>
      <c r="W579" s="59" t="e">
        <f t="shared" si="368"/>
        <v>#VALUE!</v>
      </c>
      <c r="X579" s="86" t="e">
        <f t="shared" si="369"/>
        <v>#VALUE!</v>
      </c>
    </row>
    <row r="580" spans="2:24">
      <c r="B580" s="169"/>
      <c r="C580" s="61"/>
      <c r="D580" s="62"/>
      <c r="E580" s="63"/>
      <c r="F580" s="64"/>
      <c r="G580" s="64"/>
      <c r="H580" s="64"/>
      <c r="I580" s="64"/>
      <c r="J580" s="65"/>
      <c r="K580" s="65"/>
      <c r="L580" s="65" t="str">
        <f t="shared" si="361"/>
        <v/>
      </c>
      <c r="M580" s="64" t="str">
        <f t="shared" si="362"/>
        <v/>
      </c>
      <c r="N580" s="64" t="str">
        <f t="shared" si="363"/>
        <v/>
      </c>
      <c r="O580" s="64" t="str">
        <f t="shared" si="364"/>
        <v/>
      </c>
      <c r="P580" s="65"/>
      <c r="Q580" s="65"/>
      <c r="R580" s="65" t="str">
        <f t="shared" si="365"/>
        <v/>
      </c>
      <c r="S580" s="66"/>
      <c r="T580" s="67" t="str">
        <f t="shared" si="366"/>
        <v/>
      </c>
      <c r="U580" s="163"/>
      <c r="V580" s="59">
        <f t="shared" si="367"/>
        <v>0</v>
      </c>
      <c r="W580" s="59" t="e">
        <f t="shared" si="368"/>
        <v>#VALUE!</v>
      </c>
      <c r="X580" s="86" t="e">
        <f t="shared" si="369"/>
        <v>#VALUE!</v>
      </c>
    </row>
    <row r="581" spans="2:24">
      <c r="B581" s="169"/>
      <c r="C581" s="61"/>
      <c r="D581" s="62"/>
      <c r="E581" s="63"/>
      <c r="F581" s="64"/>
      <c r="G581" s="64"/>
      <c r="H581" s="64"/>
      <c r="I581" s="64"/>
      <c r="J581" s="65"/>
      <c r="K581" s="65"/>
      <c r="L581" s="65" t="str">
        <f t="shared" si="361"/>
        <v/>
      </c>
      <c r="M581" s="64" t="str">
        <f t="shared" si="362"/>
        <v/>
      </c>
      <c r="N581" s="64" t="str">
        <f t="shared" si="363"/>
        <v/>
      </c>
      <c r="O581" s="64" t="str">
        <f t="shared" si="364"/>
        <v/>
      </c>
      <c r="P581" s="65"/>
      <c r="Q581" s="65"/>
      <c r="R581" s="65" t="str">
        <f t="shared" si="365"/>
        <v/>
      </c>
      <c r="S581" s="66"/>
      <c r="T581" s="67" t="str">
        <f t="shared" si="366"/>
        <v/>
      </c>
      <c r="U581" s="163"/>
      <c r="V581" s="59">
        <f t="shared" si="367"/>
        <v>0</v>
      </c>
      <c r="W581" s="59" t="e">
        <f t="shared" si="368"/>
        <v>#VALUE!</v>
      </c>
      <c r="X581" s="86" t="e">
        <f t="shared" si="369"/>
        <v>#VALUE!</v>
      </c>
    </row>
    <row r="582" spans="2:24" ht="15.75" thickBot="1">
      <c r="B582" s="170"/>
      <c r="C582" s="119"/>
      <c r="D582" s="120"/>
      <c r="E582" s="68"/>
      <c r="F582" s="69"/>
      <c r="G582" s="69"/>
      <c r="H582" s="69"/>
      <c r="I582" s="69"/>
      <c r="J582" s="70"/>
      <c r="K582" s="70"/>
      <c r="L582" s="70" t="str">
        <f>IF(K582=0,"",J582-K582)</f>
        <v/>
      </c>
      <c r="M582" s="69" t="str">
        <f>IF(G582=0,"",+G582)</f>
        <v/>
      </c>
      <c r="N582" s="69" t="str">
        <f>IF(H582=0,"",+H582)</f>
        <v/>
      </c>
      <c r="O582" s="69" t="str">
        <f>IF(I582=0,"",+I582)</f>
        <v/>
      </c>
      <c r="P582" s="70"/>
      <c r="Q582" s="70"/>
      <c r="R582" s="70" t="str">
        <f>IF(Q582=0,"",P582-Q582)</f>
        <v/>
      </c>
      <c r="S582" s="71"/>
      <c r="T582" s="72" t="str">
        <f>IF(S582=0,"",(R582-(R582*S582)/100))</f>
        <v/>
      </c>
      <c r="U582" s="163"/>
      <c r="V582" s="59">
        <f t="shared" si="367"/>
        <v>0</v>
      </c>
      <c r="W582" s="59" t="e">
        <f t="shared" si="368"/>
        <v>#VALUE!</v>
      </c>
      <c r="X582" s="86" t="e">
        <f t="shared" si="369"/>
        <v>#VALUE!</v>
      </c>
    </row>
    <row r="583" spans="2:24" ht="15.75" thickBot="1">
      <c r="B583" s="1"/>
      <c r="C583" s="1"/>
      <c r="D583" s="1"/>
      <c r="E583" s="2"/>
      <c r="F583" s="3"/>
      <c r="G583" s="4"/>
      <c r="H583" s="4"/>
      <c r="I583" s="5"/>
      <c r="J583" s="73"/>
      <c r="K583" s="73"/>
      <c r="L583" s="73"/>
      <c r="M583" s="4"/>
      <c r="N583" s="4"/>
      <c r="O583" s="4"/>
      <c r="P583" s="73"/>
      <c r="Q583" s="73"/>
      <c r="R583" s="203"/>
      <c r="S583" s="4"/>
      <c r="T583" s="4"/>
      <c r="U583" s="157"/>
      <c r="V583" s="74"/>
      <c r="W583" s="4"/>
      <c r="X583" s="4"/>
    </row>
    <row r="584" spans="2:24" ht="15.75" thickBot="1">
      <c r="B584" s="1"/>
      <c r="C584" s="75">
        <f>COUNT(C574:C582)</f>
        <v>0</v>
      </c>
      <c r="D584" s="76"/>
      <c r="E584" s="77"/>
      <c r="F584" s="213" t="s">
        <v>46</v>
      </c>
      <c r="G584" s="214"/>
      <c r="H584" s="214"/>
      <c r="I584" s="215"/>
      <c r="J584" s="78">
        <f>SUM(J574:J582)</f>
        <v>0</v>
      </c>
      <c r="K584" s="78">
        <f>SUM(K574:K582)</f>
        <v>0</v>
      </c>
      <c r="L584" s="78">
        <f>SUM(L574:L582)</f>
        <v>0</v>
      </c>
      <c r="M584" s="79"/>
      <c r="N584" s="79"/>
      <c r="O584" s="79"/>
      <c r="P584" s="78">
        <f>SUM(P574:P582)</f>
        <v>0</v>
      </c>
      <c r="Q584" s="78">
        <f>SUM(Q574:Q582)</f>
        <v>0</v>
      </c>
      <c r="R584" s="205">
        <f>SUM(R574:R582)</f>
        <v>0</v>
      </c>
      <c r="S584" s="80" t="e">
        <f>ROUND((((R584-T584)/R584)*100),2)</f>
        <v>#DIV/0!</v>
      </c>
      <c r="T584" s="81">
        <f>SUM(T574:T582)</f>
        <v>0</v>
      </c>
      <c r="U584" s="164"/>
      <c r="V584" s="82"/>
      <c r="W584" s="83" t="e">
        <f>SUM(W574:W582)</f>
        <v>#VALUE!</v>
      </c>
      <c r="X584" s="83" t="e">
        <f>SUM(X574:X582)</f>
        <v>#VALUE!</v>
      </c>
    </row>
    <row r="585" spans="2:24" ht="15.75" thickBot="1">
      <c r="C585" s="75">
        <f>SUM(C584)+C568</f>
        <v>180</v>
      </c>
      <c r="D585" s="76"/>
      <c r="E585" s="77"/>
      <c r="F585" s="213" t="s">
        <v>47</v>
      </c>
      <c r="G585" s="214"/>
      <c r="H585" s="214"/>
      <c r="I585" s="215"/>
      <c r="J585" s="78">
        <f>SUM(J574:J582)+J568</f>
        <v>7576590</v>
      </c>
      <c r="K585" s="78">
        <f>SUM(K574:K582)+K568</f>
        <v>2820410</v>
      </c>
      <c r="L585" s="78">
        <f>SUM(L574:L582)+L568</f>
        <v>5036530</v>
      </c>
      <c r="M585" s="79"/>
      <c r="N585" s="79"/>
      <c r="O585" s="79"/>
      <c r="P585" s="78">
        <f>SUM(P574:P582)+P568</f>
        <v>8031750</v>
      </c>
      <c r="Q585" s="78">
        <f>SUM(Q574:Q582)+Q568</f>
        <v>2996150</v>
      </c>
      <c r="R585" s="205">
        <f>SUM(R574:R582)+R568</f>
        <v>5035600</v>
      </c>
      <c r="S585" s="80"/>
      <c r="T585" s="81" t="e">
        <f>SUM(T574:T582)+T568</f>
        <v>#VALUE!</v>
      </c>
      <c r="U585" s="164"/>
      <c r="V585" s="82"/>
      <c r="W585" s="85" t="e">
        <f>+W584</f>
        <v>#VALUE!</v>
      </c>
      <c r="X585" s="83"/>
    </row>
    <row r="587" spans="2:24" ht="15.75" thickBot="1"/>
    <row r="588" spans="2:24" ht="145.5" customHeight="1" thickBot="1">
      <c r="B588" s="1"/>
      <c r="C588" s="1"/>
      <c r="D588" s="1" t="s">
        <v>26</v>
      </c>
      <c r="E588" s="2">
        <v>26</v>
      </c>
      <c r="F588" s="45"/>
      <c r="G588" s="216" t="s">
        <v>27</v>
      </c>
      <c r="H588" s="217"/>
      <c r="I588" s="217"/>
      <c r="J588" s="217"/>
      <c r="K588" s="217"/>
      <c r="L588" s="218"/>
      <c r="M588" s="219" t="s">
        <v>28</v>
      </c>
      <c r="N588" s="220"/>
      <c r="O588" s="220"/>
      <c r="P588" s="220"/>
      <c r="Q588" s="220"/>
      <c r="R588" s="220"/>
      <c r="S588" s="220"/>
      <c r="T588" s="221"/>
      <c r="U588" s="162"/>
      <c r="V588" s="2"/>
      <c r="W588" s="222"/>
      <c r="X588" s="222"/>
    </row>
    <row r="589" spans="2:24" ht="14.45" customHeight="1">
      <c r="B589" s="168" t="s">
        <v>49</v>
      </c>
      <c r="C589" s="207" t="s">
        <v>29</v>
      </c>
      <c r="D589" s="209" t="s">
        <v>30</v>
      </c>
      <c r="E589" s="209" t="s">
        <v>31</v>
      </c>
      <c r="F589" s="209" t="s">
        <v>32</v>
      </c>
      <c r="G589" s="211" t="s">
        <v>33</v>
      </c>
      <c r="H589" s="212"/>
      <c r="I589" s="46" t="s">
        <v>34</v>
      </c>
      <c r="J589" s="211" t="s">
        <v>35</v>
      </c>
      <c r="K589" s="223"/>
      <c r="L589" s="212"/>
      <c r="M589" s="224" t="s">
        <v>33</v>
      </c>
      <c r="N589" s="225"/>
      <c r="O589" s="47" t="s">
        <v>34</v>
      </c>
      <c r="P589" s="224" t="s">
        <v>35</v>
      </c>
      <c r="Q589" s="226"/>
      <c r="R589" s="226"/>
      <c r="S589" s="226"/>
      <c r="T589" s="227"/>
      <c r="U589" s="159"/>
      <c r="V589" s="228" t="s">
        <v>36</v>
      </c>
      <c r="W589" s="229"/>
      <c r="X589" s="230"/>
    </row>
    <row r="590" spans="2:24" ht="15.75" thickBot="1">
      <c r="B590" s="169"/>
      <c r="C590" s="208"/>
      <c r="D590" s="210"/>
      <c r="E590" s="210"/>
      <c r="F590" s="210"/>
      <c r="G590" s="48" t="s">
        <v>37</v>
      </c>
      <c r="H590" s="48" t="s">
        <v>38</v>
      </c>
      <c r="I590" s="49" t="s">
        <v>39</v>
      </c>
      <c r="J590" s="48" t="s">
        <v>40</v>
      </c>
      <c r="K590" s="48" t="s">
        <v>41</v>
      </c>
      <c r="L590" s="48" t="s">
        <v>42</v>
      </c>
      <c r="M590" s="50" t="s">
        <v>37</v>
      </c>
      <c r="N590" s="50" t="s">
        <v>38</v>
      </c>
      <c r="O590" s="50" t="s">
        <v>39</v>
      </c>
      <c r="P590" s="50" t="s">
        <v>40</v>
      </c>
      <c r="Q590" s="50" t="s">
        <v>41</v>
      </c>
      <c r="R590" s="50" t="s">
        <v>42</v>
      </c>
      <c r="S590" s="50" t="s">
        <v>12</v>
      </c>
      <c r="T590" s="51" t="s">
        <v>43</v>
      </c>
      <c r="U590" s="159"/>
      <c r="V590" s="52" t="s">
        <v>44</v>
      </c>
      <c r="W590" s="52" t="s">
        <v>45</v>
      </c>
      <c r="X590" s="52" t="s">
        <v>4</v>
      </c>
    </row>
    <row r="591" spans="2:24">
      <c r="B591" s="169"/>
      <c r="C591" s="53"/>
      <c r="D591" s="118"/>
      <c r="E591" s="54"/>
      <c r="F591" s="55"/>
      <c r="G591" s="55"/>
      <c r="H591" s="55"/>
      <c r="I591" s="55"/>
      <c r="J591" s="56"/>
      <c r="K591" s="56"/>
      <c r="L591" s="56" t="str">
        <f t="shared" ref="L591:L598" si="370">IF(K591=0,"",J591-K591)</f>
        <v/>
      </c>
      <c r="M591" s="55" t="str">
        <f t="shared" ref="M591:M598" si="371">IF(G591=0,"",+G591)</f>
        <v/>
      </c>
      <c r="N591" s="55" t="str">
        <f t="shared" ref="N591:N598" si="372">IF(H591=0,"",+H591)</f>
        <v/>
      </c>
      <c r="O591" s="55" t="str">
        <f t="shared" ref="O591:O598" si="373">IF(I591=0,"",+I591)</f>
        <v/>
      </c>
      <c r="P591" s="56"/>
      <c r="Q591" s="56"/>
      <c r="R591" s="56" t="str">
        <f t="shared" ref="R591:R598" si="374">IF(Q591=0,"",P591-Q591)</f>
        <v/>
      </c>
      <c r="S591" s="57"/>
      <c r="T591" s="58" t="str">
        <f t="shared" ref="T591:T598" si="375">IF(S591=0,"",(R591-(R591*S591)/100))</f>
        <v/>
      </c>
      <c r="U591" s="163"/>
      <c r="V591" s="59">
        <f>0-S591</f>
        <v>0</v>
      </c>
      <c r="W591" s="59" t="e">
        <f>IF(R591=0,"",(R591-L591))</f>
        <v>#VALUE!</v>
      </c>
      <c r="X591" s="86" t="e">
        <f>+W591/L591</f>
        <v>#VALUE!</v>
      </c>
    </row>
    <row r="592" spans="2:24">
      <c r="B592" s="169"/>
      <c r="C592" s="61"/>
      <c r="D592" s="62"/>
      <c r="E592" s="63"/>
      <c r="F592" s="64"/>
      <c r="G592" s="64"/>
      <c r="H592" s="64"/>
      <c r="I592" s="64"/>
      <c r="J592" s="65"/>
      <c r="K592" s="65"/>
      <c r="L592" s="65" t="str">
        <f t="shared" si="370"/>
        <v/>
      </c>
      <c r="M592" s="64" t="str">
        <f t="shared" si="371"/>
        <v/>
      </c>
      <c r="N592" s="64" t="str">
        <f t="shared" si="372"/>
        <v/>
      </c>
      <c r="O592" s="64" t="str">
        <f t="shared" si="373"/>
        <v/>
      </c>
      <c r="P592" s="65"/>
      <c r="Q592" s="65"/>
      <c r="R592" s="65" t="str">
        <f t="shared" si="374"/>
        <v/>
      </c>
      <c r="S592" s="66"/>
      <c r="T592" s="67" t="str">
        <f t="shared" si="375"/>
        <v/>
      </c>
      <c r="U592" s="163"/>
      <c r="V592" s="59">
        <f t="shared" ref="V592:V599" si="376">0-S592</f>
        <v>0</v>
      </c>
      <c r="W592" s="59" t="e">
        <f t="shared" ref="W592:W599" si="377">IF(R592=0,"",(R592-L592))</f>
        <v>#VALUE!</v>
      </c>
      <c r="X592" s="86" t="e">
        <f t="shared" ref="X592:X599" si="378">+W592/L592</f>
        <v>#VALUE!</v>
      </c>
    </row>
    <row r="593" spans="2:24">
      <c r="B593" s="169"/>
      <c r="C593" s="61"/>
      <c r="D593" s="62"/>
      <c r="E593" s="63"/>
      <c r="F593" s="64"/>
      <c r="G593" s="64"/>
      <c r="H593" s="64"/>
      <c r="I593" s="64"/>
      <c r="J593" s="65"/>
      <c r="K593" s="65"/>
      <c r="L593" s="65" t="str">
        <f t="shared" si="370"/>
        <v/>
      </c>
      <c r="M593" s="64" t="str">
        <f t="shared" si="371"/>
        <v/>
      </c>
      <c r="N593" s="64" t="str">
        <f t="shared" si="372"/>
        <v/>
      </c>
      <c r="O593" s="64" t="str">
        <f t="shared" si="373"/>
        <v/>
      </c>
      <c r="P593" s="65"/>
      <c r="Q593" s="65"/>
      <c r="R593" s="65" t="str">
        <f t="shared" si="374"/>
        <v/>
      </c>
      <c r="S593" s="66"/>
      <c r="T593" s="67" t="str">
        <f t="shared" si="375"/>
        <v/>
      </c>
      <c r="U593" s="163"/>
      <c r="V593" s="59">
        <f t="shared" si="376"/>
        <v>0</v>
      </c>
      <c r="W593" s="59" t="e">
        <f t="shared" si="377"/>
        <v>#VALUE!</v>
      </c>
      <c r="X593" s="86" t="e">
        <f t="shared" si="378"/>
        <v>#VALUE!</v>
      </c>
    </row>
    <row r="594" spans="2:24">
      <c r="B594" s="169"/>
      <c r="C594" s="61"/>
      <c r="D594" s="62"/>
      <c r="E594" s="63"/>
      <c r="F594" s="64"/>
      <c r="G594" s="64"/>
      <c r="H594" s="64"/>
      <c r="I594" s="64"/>
      <c r="J594" s="65"/>
      <c r="K594" s="65"/>
      <c r="L594" s="65" t="str">
        <f t="shared" si="370"/>
        <v/>
      </c>
      <c r="M594" s="64" t="str">
        <f t="shared" si="371"/>
        <v/>
      </c>
      <c r="N594" s="64" t="str">
        <f t="shared" si="372"/>
        <v/>
      </c>
      <c r="O594" s="64" t="str">
        <f t="shared" si="373"/>
        <v/>
      </c>
      <c r="P594" s="65"/>
      <c r="Q594" s="65"/>
      <c r="R594" s="65" t="str">
        <f t="shared" si="374"/>
        <v/>
      </c>
      <c r="S594" s="66"/>
      <c r="T594" s="67" t="str">
        <f t="shared" si="375"/>
        <v/>
      </c>
      <c r="U594" s="163"/>
      <c r="V594" s="59">
        <f t="shared" si="376"/>
        <v>0</v>
      </c>
      <c r="W594" s="59" t="e">
        <f t="shared" si="377"/>
        <v>#VALUE!</v>
      </c>
      <c r="X594" s="86" t="e">
        <f t="shared" si="378"/>
        <v>#VALUE!</v>
      </c>
    </row>
    <row r="595" spans="2:24">
      <c r="B595" s="169"/>
      <c r="C595" s="61"/>
      <c r="D595" s="62"/>
      <c r="E595" s="63"/>
      <c r="F595" s="64"/>
      <c r="G595" s="64"/>
      <c r="H595" s="64"/>
      <c r="I595" s="64"/>
      <c r="J595" s="65"/>
      <c r="K595" s="65"/>
      <c r="L595" s="65" t="str">
        <f t="shared" si="370"/>
        <v/>
      </c>
      <c r="M595" s="64" t="str">
        <f t="shared" si="371"/>
        <v/>
      </c>
      <c r="N595" s="64" t="str">
        <f t="shared" si="372"/>
        <v/>
      </c>
      <c r="O595" s="64" t="str">
        <f t="shared" si="373"/>
        <v/>
      </c>
      <c r="P595" s="65"/>
      <c r="Q595" s="65"/>
      <c r="R595" s="65" t="str">
        <f t="shared" si="374"/>
        <v/>
      </c>
      <c r="S595" s="66"/>
      <c r="T595" s="67" t="str">
        <f t="shared" si="375"/>
        <v/>
      </c>
      <c r="U595" s="163"/>
      <c r="V595" s="59">
        <f t="shared" si="376"/>
        <v>0</v>
      </c>
      <c r="W595" s="59" t="e">
        <f t="shared" si="377"/>
        <v>#VALUE!</v>
      </c>
      <c r="X595" s="86" t="e">
        <f t="shared" si="378"/>
        <v>#VALUE!</v>
      </c>
    </row>
    <row r="596" spans="2:24">
      <c r="B596" s="169"/>
      <c r="C596" s="61"/>
      <c r="D596" s="62"/>
      <c r="E596" s="63"/>
      <c r="F596" s="64"/>
      <c r="G596" s="64"/>
      <c r="H596" s="64"/>
      <c r="I596" s="64"/>
      <c r="J596" s="65"/>
      <c r="K596" s="65"/>
      <c r="L596" s="65" t="str">
        <f t="shared" si="370"/>
        <v/>
      </c>
      <c r="M596" s="64" t="str">
        <f t="shared" si="371"/>
        <v/>
      </c>
      <c r="N596" s="64" t="str">
        <f t="shared" si="372"/>
        <v/>
      </c>
      <c r="O596" s="64" t="str">
        <f t="shared" si="373"/>
        <v/>
      </c>
      <c r="P596" s="65"/>
      <c r="Q596" s="65"/>
      <c r="R596" s="65" t="str">
        <f t="shared" si="374"/>
        <v/>
      </c>
      <c r="S596" s="66"/>
      <c r="T596" s="67" t="str">
        <f t="shared" si="375"/>
        <v/>
      </c>
      <c r="U596" s="163"/>
      <c r="V596" s="59">
        <f t="shared" si="376"/>
        <v>0</v>
      </c>
      <c r="W596" s="59" t="e">
        <f t="shared" si="377"/>
        <v>#VALUE!</v>
      </c>
      <c r="X596" s="86" t="e">
        <f t="shared" si="378"/>
        <v>#VALUE!</v>
      </c>
    </row>
    <row r="597" spans="2:24">
      <c r="B597" s="169"/>
      <c r="C597" s="61"/>
      <c r="D597" s="62"/>
      <c r="E597" s="63"/>
      <c r="F597" s="64"/>
      <c r="G597" s="64"/>
      <c r="H597" s="64"/>
      <c r="I597" s="64"/>
      <c r="J597" s="65"/>
      <c r="K597" s="65"/>
      <c r="L597" s="65" t="str">
        <f t="shared" si="370"/>
        <v/>
      </c>
      <c r="M597" s="64" t="str">
        <f t="shared" si="371"/>
        <v/>
      </c>
      <c r="N597" s="64" t="str">
        <f t="shared" si="372"/>
        <v/>
      </c>
      <c r="O597" s="64" t="str">
        <f t="shared" si="373"/>
        <v/>
      </c>
      <c r="P597" s="65"/>
      <c r="Q597" s="65"/>
      <c r="R597" s="65" t="str">
        <f t="shared" si="374"/>
        <v/>
      </c>
      <c r="S597" s="66"/>
      <c r="T597" s="67" t="str">
        <f t="shared" si="375"/>
        <v/>
      </c>
      <c r="U597" s="163"/>
      <c r="V597" s="59">
        <f t="shared" si="376"/>
        <v>0</v>
      </c>
      <c r="W597" s="59" t="e">
        <f t="shared" si="377"/>
        <v>#VALUE!</v>
      </c>
      <c r="X597" s="86" t="e">
        <f t="shared" si="378"/>
        <v>#VALUE!</v>
      </c>
    </row>
    <row r="598" spans="2:24">
      <c r="B598" s="169"/>
      <c r="C598" s="61"/>
      <c r="D598" s="62"/>
      <c r="E598" s="63"/>
      <c r="F598" s="64"/>
      <c r="G598" s="64"/>
      <c r="H598" s="64"/>
      <c r="I598" s="64"/>
      <c r="J598" s="65"/>
      <c r="K598" s="65"/>
      <c r="L598" s="65" t="str">
        <f t="shared" si="370"/>
        <v/>
      </c>
      <c r="M598" s="64" t="str">
        <f t="shared" si="371"/>
        <v/>
      </c>
      <c r="N598" s="64" t="str">
        <f t="shared" si="372"/>
        <v/>
      </c>
      <c r="O598" s="64" t="str">
        <f t="shared" si="373"/>
        <v/>
      </c>
      <c r="P598" s="65"/>
      <c r="Q598" s="65"/>
      <c r="R598" s="65" t="str">
        <f t="shared" si="374"/>
        <v/>
      </c>
      <c r="S598" s="66"/>
      <c r="T598" s="67" t="str">
        <f t="shared" si="375"/>
        <v/>
      </c>
      <c r="U598" s="163"/>
      <c r="V598" s="59">
        <f t="shared" si="376"/>
        <v>0</v>
      </c>
      <c r="W598" s="59" t="e">
        <f t="shared" si="377"/>
        <v>#VALUE!</v>
      </c>
      <c r="X598" s="86" t="e">
        <f t="shared" si="378"/>
        <v>#VALUE!</v>
      </c>
    </row>
    <row r="599" spans="2:24" ht="15.75" thickBot="1">
      <c r="B599" s="170"/>
      <c r="C599" s="119"/>
      <c r="D599" s="120"/>
      <c r="E599" s="68"/>
      <c r="F599" s="69"/>
      <c r="G599" s="69"/>
      <c r="H599" s="69"/>
      <c r="I599" s="69"/>
      <c r="J599" s="70"/>
      <c r="K599" s="70"/>
      <c r="L599" s="70" t="str">
        <f>IF(K599=0,"",J599-K599)</f>
        <v/>
      </c>
      <c r="M599" s="69" t="str">
        <f>IF(G599=0,"",+G599)</f>
        <v/>
      </c>
      <c r="N599" s="69" t="str">
        <f>IF(H599=0,"",+H599)</f>
        <v/>
      </c>
      <c r="O599" s="69" t="str">
        <f>IF(I599=0,"",+I599)</f>
        <v/>
      </c>
      <c r="P599" s="70"/>
      <c r="Q599" s="70"/>
      <c r="R599" s="70" t="str">
        <f>IF(Q599=0,"",P599-Q599)</f>
        <v/>
      </c>
      <c r="S599" s="71"/>
      <c r="T599" s="72" t="str">
        <f>IF(S599=0,"",(R599-(R599*S599)/100))</f>
        <v/>
      </c>
      <c r="U599" s="163"/>
      <c r="V599" s="59">
        <f t="shared" si="376"/>
        <v>0</v>
      </c>
      <c r="W599" s="59" t="e">
        <f t="shared" si="377"/>
        <v>#VALUE!</v>
      </c>
      <c r="X599" s="86" t="e">
        <f t="shared" si="378"/>
        <v>#VALUE!</v>
      </c>
    </row>
    <row r="600" spans="2:24">
      <c r="B600" s="1"/>
      <c r="C600" s="1"/>
      <c r="D600" s="1"/>
      <c r="E600" s="2"/>
      <c r="F600" s="3"/>
      <c r="G600" s="4"/>
      <c r="H600" s="4"/>
      <c r="I600" s="5"/>
      <c r="J600" s="73"/>
      <c r="K600" s="73"/>
      <c r="L600" s="73"/>
      <c r="M600" s="4"/>
      <c r="N600" s="4"/>
      <c r="O600" s="4"/>
      <c r="P600" s="73"/>
      <c r="Q600" s="73"/>
      <c r="R600" s="203"/>
      <c r="S600" s="4"/>
      <c r="T600" s="4"/>
      <c r="U600" s="157"/>
      <c r="V600" s="74"/>
      <c r="W600" s="4"/>
      <c r="X600" s="4"/>
    </row>
    <row r="601" spans="2:24">
      <c r="B601" s="1"/>
      <c r="C601" s="75">
        <f>COUNT(C591:C599)</f>
        <v>0</v>
      </c>
      <c r="D601" s="76"/>
      <c r="E601" s="77"/>
      <c r="F601" s="213" t="s">
        <v>46</v>
      </c>
      <c r="G601" s="214"/>
      <c r="H601" s="214"/>
      <c r="I601" s="215"/>
      <c r="J601" s="78">
        <f>SUM(J591:J599)</f>
        <v>0</v>
      </c>
      <c r="K601" s="78">
        <f>SUM(K591:K599)</f>
        <v>0</v>
      </c>
      <c r="L601" s="78">
        <f>SUM(L591:L599)</f>
        <v>0</v>
      </c>
      <c r="M601" s="79"/>
      <c r="N601" s="79"/>
      <c r="O601" s="79"/>
      <c r="P601" s="78">
        <f>SUM(P591:P599)</f>
        <v>0</v>
      </c>
      <c r="Q601" s="78">
        <f>SUM(Q591:Q599)</f>
        <v>0</v>
      </c>
      <c r="R601" s="204">
        <f>SUM(R591:R599)</f>
        <v>0</v>
      </c>
      <c r="S601" s="128" t="e">
        <f>ROUND((((R601-T601)/R601)*100),2)</f>
        <v>#DIV/0!</v>
      </c>
      <c r="T601" s="127">
        <f>SUM(T591:T599)</f>
        <v>0</v>
      </c>
      <c r="U601" s="164"/>
      <c r="V601" s="82"/>
      <c r="W601" s="83" t="e">
        <f>SUM(W591:W599)</f>
        <v>#VALUE!</v>
      </c>
      <c r="X601" s="83" t="e">
        <f>SUM(X591:X599)</f>
        <v>#VALUE!</v>
      </c>
    </row>
    <row r="602" spans="2:24">
      <c r="C602" s="75">
        <f>SUM(C601)+C585</f>
        <v>180</v>
      </c>
      <c r="D602" s="76"/>
      <c r="E602" s="77"/>
      <c r="F602" s="213" t="s">
        <v>47</v>
      </c>
      <c r="G602" s="214"/>
      <c r="H602" s="214"/>
      <c r="I602" s="215"/>
      <c r="J602" s="78">
        <f>SUM(J591:J599)+J585</f>
        <v>7576590</v>
      </c>
      <c r="K602" s="78">
        <f>SUM(K591:K599)+K585</f>
        <v>2820410</v>
      </c>
      <c r="L602" s="78">
        <f>SUM(L591:L599)+L585</f>
        <v>5036530</v>
      </c>
      <c r="M602" s="79"/>
      <c r="N602" s="79"/>
      <c r="O602" s="79"/>
      <c r="P602" s="78">
        <f>SUM(P591:P599)+P585</f>
        <v>8031750</v>
      </c>
      <c r="Q602" s="78">
        <f>SUM(Q591:Q599)+Q585</f>
        <v>2996150</v>
      </c>
      <c r="R602" s="204">
        <f>SUM(R591:R599)+R585</f>
        <v>5035600</v>
      </c>
      <c r="S602" s="128"/>
      <c r="T602" s="127" t="e">
        <f>SUM(T591:T599)+T585</f>
        <v>#VALUE!</v>
      </c>
      <c r="U602" s="164"/>
      <c r="V602" s="82"/>
      <c r="W602" s="85" t="e">
        <f>+W601</f>
        <v>#VALUE!</v>
      </c>
      <c r="X602" s="83"/>
    </row>
    <row r="604" spans="2:24" ht="15.75" thickBot="1"/>
    <row r="605" spans="2:24" ht="15.75" thickBot="1">
      <c r="B605" s="1"/>
      <c r="C605" s="1"/>
      <c r="D605" s="1" t="s">
        <v>26</v>
      </c>
      <c r="E605" s="2">
        <v>26</v>
      </c>
      <c r="F605" s="45"/>
      <c r="G605" s="216" t="s">
        <v>27</v>
      </c>
      <c r="H605" s="217"/>
      <c r="I605" s="217"/>
      <c r="J605" s="217"/>
      <c r="K605" s="217"/>
      <c r="L605" s="218"/>
      <c r="M605" s="219" t="s">
        <v>28</v>
      </c>
      <c r="N605" s="220"/>
      <c r="O605" s="220"/>
      <c r="P605" s="220"/>
      <c r="Q605" s="220"/>
      <c r="R605" s="220"/>
      <c r="S605" s="220"/>
      <c r="T605" s="221"/>
      <c r="U605" s="162"/>
      <c r="V605" s="2"/>
      <c r="W605" s="222"/>
      <c r="X605" s="222"/>
    </row>
    <row r="606" spans="2:24" ht="14.45" customHeight="1">
      <c r="B606" s="264" t="s">
        <v>50</v>
      </c>
      <c r="C606" s="207" t="s">
        <v>29</v>
      </c>
      <c r="D606" s="209" t="s">
        <v>30</v>
      </c>
      <c r="E606" s="209" t="s">
        <v>31</v>
      </c>
      <c r="F606" s="209" t="s">
        <v>32</v>
      </c>
      <c r="G606" s="211" t="s">
        <v>33</v>
      </c>
      <c r="H606" s="212"/>
      <c r="I606" s="46" t="s">
        <v>34</v>
      </c>
      <c r="J606" s="211" t="s">
        <v>35</v>
      </c>
      <c r="K606" s="223"/>
      <c r="L606" s="212"/>
      <c r="M606" s="224" t="s">
        <v>33</v>
      </c>
      <c r="N606" s="225"/>
      <c r="O606" s="47" t="s">
        <v>34</v>
      </c>
      <c r="P606" s="224" t="s">
        <v>35</v>
      </c>
      <c r="Q606" s="226"/>
      <c r="R606" s="226"/>
      <c r="S606" s="226"/>
      <c r="T606" s="227"/>
      <c r="U606" s="159"/>
      <c r="V606" s="228" t="s">
        <v>36</v>
      </c>
      <c r="W606" s="229"/>
      <c r="X606" s="230"/>
    </row>
    <row r="607" spans="2:24" ht="15.75" thickBot="1">
      <c r="B607" s="265"/>
      <c r="C607" s="208"/>
      <c r="D607" s="210"/>
      <c r="E607" s="210"/>
      <c r="F607" s="210"/>
      <c r="G607" s="48" t="s">
        <v>37</v>
      </c>
      <c r="H607" s="48" t="s">
        <v>38</v>
      </c>
      <c r="I607" s="49" t="s">
        <v>39</v>
      </c>
      <c r="J607" s="48" t="s">
        <v>40</v>
      </c>
      <c r="K607" s="48" t="s">
        <v>41</v>
      </c>
      <c r="L607" s="48" t="s">
        <v>42</v>
      </c>
      <c r="M607" s="50" t="s">
        <v>37</v>
      </c>
      <c r="N607" s="50" t="s">
        <v>38</v>
      </c>
      <c r="O607" s="50" t="s">
        <v>39</v>
      </c>
      <c r="P607" s="50" t="s">
        <v>40</v>
      </c>
      <c r="Q607" s="50" t="s">
        <v>41</v>
      </c>
      <c r="R607" s="50" t="s">
        <v>42</v>
      </c>
      <c r="S607" s="50" t="s">
        <v>12</v>
      </c>
      <c r="T607" s="51" t="s">
        <v>43</v>
      </c>
      <c r="U607" s="159"/>
      <c r="V607" s="52" t="s">
        <v>44</v>
      </c>
      <c r="W607" s="52" t="s">
        <v>45</v>
      </c>
      <c r="X607" s="52" t="s">
        <v>4</v>
      </c>
    </row>
    <row r="608" spans="2:24">
      <c r="B608" s="265"/>
      <c r="C608" s="53"/>
      <c r="D608" s="118"/>
      <c r="E608" s="54"/>
      <c r="F608" s="55"/>
      <c r="G608" s="55"/>
      <c r="H608" s="55"/>
      <c r="I608" s="55"/>
      <c r="J608" s="56"/>
      <c r="K608" s="56"/>
      <c r="L608" s="56" t="str">
        <f t="shared" ref="L608:L615" si="379">IF(K608=0,"",J608-K608)</f>
        <v/>
      </c>
      <c r="M608" s="55" t="str">
        <f t="shared" ref="M608:M615" si="380">IF(G608=0,"",+G608)</f>
        <v/>
      </c>
      <c r="N608" s="55" t="str">
        <f t="shared" ref="N608:N615" si="381">IF(H608=0,"",+H608)</f>
        <v/>
      </c>
      <c r="O608" s="55" t="str">
        <f t="shared" ref="O608:O615" si="382">IF(I608=0,"",+I608)</f>
        <v/>
      </c>
      <c r="P608" s="56"/>
      <c r="Q608" s="56"/>
      <c r="R608" s="56" t="str">
        <f t="shared" ref="R608:R615" si="383">IF(Q608=0,"",P608-Q608)</f>
        <v/>
      </c>
      <c r="S608" s="57"/>
      <c r="T608" s="58" t="str">
        <f t="shared" ref="T608:T615" si="384">IF(S608=0,"",(R608-(R608*S608)/100))</f>
        <v/>
      </c>
      <c r="U608" s="163"/>
      <c r="V608" s="59">
        <f>0-S608</f>
        <v>0</v>
      </c>
      <c r="W608" s="59" t="e">
        <f>IF(R608=0,"",(R608-L608))</f>
        <v>#VALUE!</v>
      </c>
      <c r="X608" s="86" t="e">
        <f>+W608/L608</f>
        <v>#VALUE!</v>
      </c>
    </row>
    <row r="609" spans="2:24">
      <c r="B609" s="265"/>
      <c r="C609" s="61"/>
      <c r="D609" s="62"/>
      <c r="E609" s="63"/>
      <c r="F609" s="64"/>
      <c r="G609" s="64"/>
      <c r="H609" s="64"/>
      <c r="I609" s="64"/>
      <c r="J609" s="65"/>
      <c r="K609" s="65"/>
      <c r="L609" s="65" t="str">
        <f t="shared" si="379"/>
        <v/>
      </c>
      <c r="M609" s="64" t="str">
        <f t="shared" si="380"/>
        <v/>
      </c>
      <c r="N609" s="64" t="str">
        <f t="shared" si="381"/>
        <v/>
      </c>
      <c r="O609" s="64" t="str">
        <f t="shared" si="382"/>
        <v/>
      </c>
      <c r="P609" s="65"/>
      <c r="Q609" s="65"/>
      <c r="R609" s="65" t="str">
        <f t="shared" si="383"/>
        <v/>
      </c>
      <c r="S609" s="66"/>
      <c r="T609" s="67" t="str">
        <f t="shared" si="384"/>
        <v/>
      </c>
      <c r="U609" s="163"/>
      <c r="V609" s="59">
        <f t="shared" ref="V609:V616" si="385">0-S609</f>
        <v>0</v>
      </c>
      <c r="W609" s="59" t="e">
        <f t="shared" ref="W609:W616" si="386">IF(R609=0,"",(R609-L609))</f>
        <v>#VALUE!</v>
      </c>
      <c r="X609" s="86" t="e">
        <f t="shared" ref="X609:X616" si="387">+W609/L609</f>
        <v>#VALUE!</v>
      </c>
    </row>
    <row r="610" spans="2:24">
      <c r="B610" s="265"/>
      <c r="C610" s="61"/>
      <c r="D610" s="62"/>
      <c r="E610" s="63"/>
      <c r="F610" s="64"/>
      <c r="G610" s="64"/>
      <c r="H610" s="64"/>
      <c r="I610" s="64"/>
      <c r="J610" s="65"/>
      <c r="K610" s="65"/>
      <c r="L610" s="65" t="str">
        <f t="shared" si="379"/>
        <v/>
      </c>
      <c r="M610" s="64" t="str">
        <f t="shared" si="380"/>
        <v/>
      </c>
      <c r="N610" s="64" t="str">
        <f t="shared" si="381"/>
        <v/>
      </c>
      <c r="O610" s="64" t="str">
        <f t="shared" si="382"/>
        <v/>
      </c>
      <c r="P610" s="65"/>
      <c r="Q610" s="65"/>
      <c r="R610" s="65" t="str">
        <f t="shared" si="383"/>
        <v/>
      </c>
      <c r="S610" s="66"/>
      <c r="T610" s="67" t="str">
        <f t="shared" si="384"/>
        <v/>
      </c>
      <c r="U610" s="163"/>
      <c r="V610" s="59">
        <f t="shared" si="385"/>
        <v>0</v>
      </c>
      <c r="W610" s="59" t="e">
        <f t="shared" si="386"/>
        <v>#VALUE!</v>
      </c>
      <c r="X610" s="86" t="e">
        <f t="shared" si="387"/>
        <v>#VALUE!</v>
      </c>
    </row>
    <row r="611" spans="2:24">
      <c r="B611" s="265"/>
      <c r="C611" s="61"/>
      <c r="D611" s="62"/>
      <c r="E611" s="63"/>
      <c r="F611" s="64"/>
      <c r="G611" s="64"/>
      <c r="H611" s="64"/>
      <c r="I611" s="64"/>
      <c r="J611" s="65"/>
      <c r="K611" s="65"/>
      <c r="L611" s="65" t="str">
        <f t="shared" si="379"/>
        <v/>
      </c>
      <c r="M611" s="64" t="str">
        <f t="shared" si="380"/>
        <v/>
      </c>
      <c r="N611" s="64" t="str">
        <f t="shared" si="381"/>
        <v/>
      </c>
      <c r="O611" s="64" t="str">
        <f t="shared" si="382"/>
        <v/>
      </c>
      <c r="P611" s="65"/>
      <c r="Q611" s="65"/>
      <c r="R611" s="65" t="str">
        <f t="shared" si="383"/>
        <v/>
      </c>
      <c r="S611" s="66"/>
      <c r="T611" s="67" t="str">
        <f t="shared" si="384"/>
        <v/>
      </c>
      <c r="U611" s="163"/>
      <c r="V611" s="59">
        <f t="shared" si="385"/>
        <v>0</v>
      </c>
      <c r="W611" s="59" t="e">
        <f t="shared" si="386"/>
        <v>#VALUE!</v>
      </c>
      <c r="X611" s="86" t="e">
        <f t="shared" si="387"/>
        <v>#VALUE!</v>
      </c>
    </row>
    <row r="612" spans="2:24">
      <c r="B612" s="265"/>
      <c r="C612" s="61"/>
      <c r="D612" s="62"/>
      <c r="E612" s="63"/>
      <c r="F612" s="64"/>
      <c r="G612" s="64"/>
      <c r="H612" s="64"/>
      <c r="I612" s="64"/>
      <c r="J612" s="65"/>
      <c r="K612" s="65"/>
      <c r="L612" s="65" t="str">
        <f t="shared" si="379"/>
        <v/>
      </c>
      <c r="M612" s="64" t="str">
        <f t="shared" si="380"/>
        <v/>
      </c>
      <c r="N612" s="64" t="str">
        <f t="shared" si="381"/>
        <v/>
      </c>
      <c r="O612" s="64" t="str">
        <f t="shared" si="382"/>
        <v/>
      </c>
      <c r="P612" s="65"/>
      <c r="Q612" s="65"/>
      <c r="R612" s="65" t="str">
        <f t="shared" si="383"/>
        <v/>
      </c>
      <c r="S612" s="66"/>
      <c r="T612" s="67" t="str">
        <f t="shared" si="384"/>
        <v/>
      </c>
      <c r="U612" s="163"/>
      <c r="V612" s="59">
        <f t="shared" si="385"/>
        <v>0</v>
      </c>
      <c r="W612" s="59" t="e">
        <f t="shared" si="386"/>
        <v>#VALUE!</v>
      </c>
      <c r="X612" s="86" t="e">
        <f t="shared" si="387"/>
        <v>#VALUE!</v>
      </c>
    </row>
    <row r="613" spans="2:24">
      <c r="B613" s="265"/>
      <c r="C613" s="61"/>
      <c r="D613" s="62"/>
      <c r="E613" s="63"/>
      <c r="F613" s="64"/>
      <c r="G613" s="64"/>
      <c r="H613" s="64"/>
      <c r="I613" s="64"/>
      <c r="J613" s="65"/>
      <c r="K613" s="65"/>
      <c r="L613" s="65" t="str">
        <f t="shared" si="379"/>
        <v/>
      </c>
      <c r="M613" s="64" t="str">
        <f t="shared" si="380"/>
        <v/>
      </c>
      <c r="N613" s="64" t="str">
        <f t="shared" si="381"/>
        <v/>
      </c>
      <c r="O613" s="64" t="str">
        <f t="shared" si="382"/>
        <v/>
      </c>
      <c r="P613" s="65"/>
      <c r="Q613" s="65"/>
      <c r="R613" s="65" t="str">
        <f t="shared" si="383"/>
        <v/>
      </c>
      <c r="S613" s="66"/>
      <c r="T613" s="67" t="str">
        <f t="shared" si="384"/>
        <v/>
      </c>
      <c r="U613" s="163"/>
      <c r="V613" s="59">
        <f t="shared" si="385"/>
        <v>0</v>
      </c>
      <c r="W613" s="59" t="e">
        <f t="shared" si="386"/>
        <v>#VALUE!</v>
      </c>
      <c r="X613" s="86" t="e">
        <f t="shared" si="387"/>
        <v>#VALUE!</v>
      </c>
    </row>
    <row r="614" spans="2:24">
      <c r="B614" s="265"/>
      <c r="C614" s="61"/>
      <c r="D614" s="62"/>
      <c r="E614" s="63"/>
      <c r="F614" s="64"/>
      <c r="G614" s="64"/>
      <c r="H614" s="64"/>
      <c r="I614" s="64"/>
      <c r="J614" s="65"/>
      <c r="K614" s="65"/>
      <c r="L614" s="65" t="str">
        <f t="shared" si="379"/>
        <v/>
      </c>
      <c r="M614" s="64" t="str">
        <f t="shared" si="380"/>
        <v/>
      </c>
      <c r="N614" s="64" t="str">
        <f t="shared" si="381"/>
        <v/>
      </c>
      <c r="O614" s="64" t="str">
        <f t="shared" si="382"/>
        <v/>
      </c>
      <c r="P614" s="65"/>
      <c r="Q614" s="65"/>
      <c r="R614" s="65" t="str">
        <f t="shared" si="383"/>
        <v/>
      </c>
      <c r="S614" s="66"/>
      <c r="T614" s="67" t="str">
        <f t="shared" si="384"/>
        <v/>
      </c>
      <c r="U614" s="163"/>
      <c r="V614" s="59">
        <f t="shared" si="385"/>
        <v>0</v>
      </c>
      <c r="W614" s="59" t="e">
        <f t="shared" si="386"/>
        <v>#VALUE!</v>
      </c>
      <c r="X614" s="86" t="e">
        <f t="shared" si="387"/>
        <v>#VALUE!</v>
      </c>
    </row>
    <row r="615" spans="2:24">
      <c r="B615" s="265"/>
      <c r="C615" s="61"/>
      <c r="D615" s="62"/>
      <c r="E615" s="63"/>
      <c r="F615" s="64"/>
      <c r="G615" s="64"/>
      <c r="H615" s="64"/>
      <c r="I615" s="64"/>
      <c r="J615" s="65"/>
      <c r="K615" s="65"/>
      <c r="L615" s="65" t="str">
        <f t="shared" si="379"/>
        <v/>
      </c>
      <c r="M615" s="64" t="str">
        <f t="shared" si="380"/>
        <v/>
      </c>
      <c r="N615" s="64" t="str">
        <f t="shared" si="381"/>
        <v/>
      </c>
      <c r="O615" s="64" t="str">
        <f t="shared" si="382"/>
        <v/>
      </c>
      <c r="P615" s="65"/>
      <c r="Q615" s="65"/>
      <c r="R615" s="65" t="str">
        <f t="shared" si="383"/>
        <v/>
      </c>
      <c r="S615" s="66"/>
      <c r="T615" s="67" t="str">
        <f t="shared" si="384"/>
        <v/>
      </c>
      <c r="U615" s="163"/>
      <c r="V615" s="59">
        <f t="shared" si="385"/>
        <v>0</v>
      </c>
      <c r="W615" s="59" t="e">
        <f t="shared" si="386"/>
        <v>#VALUE!</v>
      </c>
      <c r="X615" s="86" t="e">
        <f t="shared" si="387"/>
        <v>#VALUE!</v>
      </c>
    </row>
    <row r="616" spans="2:24" ht="15.75" thickBot="1">
      <c r="B616" s="266"/>
      <c r="C616" s="119"/>
      <c r="D616" s="120"/>
      <c r="E616" s="68"/>
      <c r="F616" s="69"/>
      <c r="G616" s="69"/>
      <c r="H616" s="69"/>
      <c r="I616" s="69"/>
      <c r="J616" s="70"/>
      <c r="K616" s="70"/>
      <c r="L616" s="70" t="str">
        <f>IF(K616=0,"",J616-K616)</f>
        <v/>
      </c>
      <c r="M616" s="69" t="str">
        <f>IF(G616=0,"",+G616)</f>
        <v/>
      </c>
      <c r="N616" s="69" t="str">
        <f>IF(H616=0,"",+H616)</f>
        <v/>
      </c>
      <c r="O616" s="69" t="str">
        <f>IF(I616=0,"",+I616)</f>
        <v/>
      </c>
      <c r="P616" s="70"/>
      <c r="Q616" s="70"/>
      <c r="R616" s="70" t="str">
        <f>IF(Q616=0,"",P616-Q616)</f>
        <v/>
      </c>
      <c r="S616" s="71"/>
      <c r="T616" s="72" t="str">
        <f>IF(S616=0,"",(R616-(R616*S616)/100))</f>
        <v/>
      </c>
      <c r="U616" s="163"/>
      <c r="V616" s="59">
        <f t="shared" si="385"/>
        <v>0</v>
      </c>
      <c r="W616" s="59" t="e">
        <f t="shared" si="386"/>
        <v>#VALUE!</v>
      </c>
      <c r="X616" s="86" t="e">
        <f t="shared" si="387"/>
        <v>#VALUE!</v>
      </c>
    </row>
    <row r="617" spans="2:24">
      <c r="B617" s="1"/>
      <c r="C617" s="1"/>
      <c r="D617" s="1"/>
      <c r="E617" s="2"/>
      <c r="F617" s="3"/>
      <c r="G617" s="4"/>
      <c r="H617" s="4"/>
      <c r="I617" s="5"/>
      <c r="J617" s="73"/>
      <c r="K617" s="73"/>
      <c r="L617" s="73"/>
      <c r="M617" s="4"/>
      <c r="N617" s="4"/>
      <c r="O617" s="4"/>
      <c r="P617" s="73"/>
      <c r="Q617" s="73"/>
      <c r="R617" s="203"/>
      <c r="S617" s="4"/>
      <c r="T617" s="4"/>
      <c r="U617" s="157"/>
      <c r="V617" s="74"/>
      <c r="W617" s="4"/>
      <c r="X617" s="4"/>
    </row>
    <row r="618" spans="2:24">
      <c r="B618" s="1"/>
      <c r="C618" s="75">
        <f>COUNT(C608:C616)</f>
        <v>0</v>
      </c>
      <c r="D618" s="76"/>
      <c r="E618" s="77"/>
      <c r="F618" s="213" t="s">
        <v>46</v>
      </c>
      <c r="G618" s="214"/>
      <c r="H618" s="214"/>
      <c r="I618" s="215"/>
      <c r="J618" s="78">
        <f>SUM(J608:J616)</f>
        <v>0</v>
      </c>
      <c r="K618" s="78">
        <f>SUM(K608:K616)</f>
        <v>0</v>
      </c>
      <c r="L618" s="78">
        <f>SUM(L608:L616)</f>
        <v>0</v>
      </c>
      <c r="M618" s="79"/>
      <c r="N618" s="79"/>
      <c r="O618" s="79"/>
      <c r="P618" s="78">
        <f>SUM(P608:P616)</f>
        <v>0</v>
      </c>
      <c r="Q618" s="78">
        <f>SUM(Q608:Q616)</f>
        <v>0</v>
      </c>
      <c r="R618" s="204">
        <f>SUM(R608:R616)</f>
        <v>0</v>
      </c>
      <c r="S618" s="128" t="e">
        <f>ROUND((((R618-T618)/R618)*100),2)</f>
        <v>#DIV/0!</v>
      </c>
      <c r="T618" s="127">
        <f>SUM(T608:T616)</f>
        <v>0</v>
      </c>
      <c r="U618" s="164"/>
      <c r="V618" s="82"/>
      <c r="W618" s="83" t="e">
        <f>SUM(W608:W616)</f>
        <v>#VALUE!</v>
      </c>
      <c r="X618" s="83" t="e">
        <f>SUM(X608:X616)</f>
        <v>#VALUE!</v>
      </c>
    </row>
    <row r="619" spans="2:24">
      <c r="C619" s="75">
        <f>SUM(C618)+C602</f>
        <v>180</v>
      </c>
      <c r="D619" s="76"/>
      <c r="E619" s="77"/>
      <c r="F619" s="213" t="s">
        <v>47</v>
      </c>
      <c r="G619" s="214"/>
      <c r="H619" s="214"/>
      <c r="I619" s="215"/>
      <c r="J619" s="78">
        <f>SUM(J608:J616)+J602</f>
        <v>7576590</v>
      </c>
      <c r="K619" s="78">
        <f>SUM(K608:K616)+K602</f>
        <v>2820410</v>
      </c>
      <c r="L619" s="78">
        <f>SUM(L608:L616)+L602</f>
        <v>5036530</v>
      </c>
      <c r="M619" s="79"/>
      <c r="N619" s="79"/>
      <c r="O619" s="79"/>
      <c r="P619" s="78">
        <f>SUM(P608:P616)+P602</f>
        <v>8031750</v>
      </c>
      <c r="Q619" s="78">
        <f>SUM(Q608:Q616)+Q602</f>
        <v>2996150</v>
      </c>
      <c r="R619" s="204">
        <f>SUM(R608:R616)+R602</f>
        <v>5035600</v>
      </c>
      <c r="S619" s="128"/>
      <c r="T619" s="127" t="e">
        <f>SUM(T608:T616)+T602</f>
        <v>#VALUE!</v>
      </c>
      <c r="U619" s="164"/>
      <c r="V619" s="82"/>
      <c r="W619" s="85" t="e">
        <f>+W618</f>
        <v>#VALUE!</v>
      </c>
      <c r="X619" s="83"/>
    </row>
    <row r="621" spans="2:24" ht="15.75" thickBot="1"/>
    <row r="622" spans="2:24" ht="15.75" customHeight="1" thickBot="1">
      <c r="B622" s="1"/>
      <c r="C622" s="1"/>
      <c r="D622" s="1" t="s">
        <v>26</v>
      </c>
      <c r="E622" s="2">
        <v>26</v>
      </c>
      <c r="F622" s="45"/>
      <c r="G622" s="216" t="s">
        <v>27</v>
      </c>
      <c r="H622" s="217"/>
      <c r="I622" s="217"/>
      <c r="J622" s="217"/>
      <c r="K622" s="217"/>
      <c r="L622" s="218"/>
      <c r="M622" s="219" t="s">
        <v>28</v>
      </c>
      <c r="N622" s="220"/>
      <c r="O622" s="220"/>
      <c r="P622" s="220"/>
      <c r="Q622" s="220"/>
      <c r="R622" s="220"/>
      <c r="S622" s="220"/>
      <c r="T622" s="221"/>
      <c r="U622" s="162"/>
      <c r="V622" s="2"/>
      <c r="W622" s="222"/>
      <c r="X622" s="222"/>
    </row>
    <row r="623" spans="2:24" ht="15" customHeight="1">
      <c r="B623" s="264" t="s">
        <v>51</v>
      </c>
      <c r="C623" s="207" t="s">
        <v>29</v>
      </c>
      <c r="D623" s="209" t="s">
        <v>30</v>
      </c>
      <c r="E623" s="209" t="s">
        <v>31</v>
      </c>
      <c r="F623" s="209" t="s">
        <v>32</v>
      </c>
      <c r="G623" s="211" t="s">
        <v>33</v>
      </c>
      <c r="H623" s="212"/>
      <c r="I623" s="46" t="s">
        <v>34</v>
      </c>
      <c r="J623" s="211" t="s">
        <v>35</v>
      </c>
      <c r="K623" s="223"/>
      <c r="L623" s="212"/>
      <c r="M623" s="224" t="s">
        <v>33</v>
      </c>
      <c r="N623" s="225"/>
      <c r="O623" s="47" t="s">
        <v>34</v>
      </c>
      <c r="P623" s="224" t="s">
        <v>35</v>
      </c>
      <c r="Q623" s="226"/>
      <c r="R623" s="226"/>
      <c r="S623" s="226"/>
      <c r="T623" s="227"/>
      <c r="U623" s="159"/>
      <c r="V623" s="228" t="s">
        <v>36</v>
      </c>
      <c r="W623" s="229"/>
      <c r="X623" s="230"/>
    </row>
    <row r="624" spans="2:24" ht="15.75" thickBot="1">
      <c r="B624" s="265"/>
      <c r="C624" s="208"/>
      <c r="D624" s="210"/>
      <c r="E624" s="210"/>
      <c r="F624" s="210"/>
      <c r="G624" s="48" t="s">
        <v>37</v>
      </c>
      <c r="H624" s="48" t="s">
        <v>38</v>
      </c>
      <c r="I624" s="49" t="s">
        <v>39</v>
      </c>
      <c r="J624" s="48" t="s">
        <v>40</v>
      </c>
      <c r="K624" s="48" t="s">
        <v>41</v>
      </c>
      <c r="L624" s="48" t="s">
        <v>42</v>
      </c>
      <c r="M624" s="50" t="s">
        <v>37</v>
      </c>
      <c r="N624" s="50" t="s">
        <v>38</v>
      </c>
      <c r="O624" s="50" t="s">
        <v>39</v>
      </c>
      <c r="P624" s="50" t="s">
        <v>40</v>
      </c>
      <c r="Q624" s="50" t="s">
        <v>41</v>
      </c>
      <c r="R624" s="50" t="s">
        <v>42</v>
      </c>
      <c r="S624" s="50" t="s">
        <v>12</v>
      </c>
      <c r="T624" s="51" t="s">
        <v>43</v>
      </c>
      <c r="U624" s="159"/>
      <c r="V624" s="52" t="s">
        <v>44</v>
      </c>
      <c r="W624" s="52" t="s">
        <v>45</v>
      </c>
      <c r="X624" s="52" t="s">
        <v>4</v>
      </c>
    </row>
    <row r="625" spans="2:24">
      <c r="B625" s="265"/>
      <c r="C625" s="53"/>
      <c r="D625" s="118"/>
      <c r="E625" s="54"/>
      <c r="F625" s="55"/>
      <c r="G625" s="55"/>
      <c r="H625" s="55"/>
      <c r="I625" s="55"/>
      <c r="J625" s="56"/>
      <c r="K625" s="56"/>
      <c r="L625" s="56" t="str">
        <f t="shared" ref="L625:L632" si="388">IF(K625=0,"",J625-K625)</f>
        <v/>
      </c>
      <c r="M625" s="55" t="str">
        <f t="shared" ref="M625:M632" si="389">IF(G625=0,"",+G625)</f>
        <v/>
      </c>
      <c r="N625" s="55" t="str">
        <f t="shared" ref="N625:N632" si="390">IF(H625=0,"",+H625)</f>
        <v/>
      </c>
      <c r="O625" s="55" t="str">
        <f t="shared" ref="O625:O632" si="391">IF(I625=0,"",+I625)</f>
        <v/>
      </c>
      <c r="P625" s="56"/>
      <c r="Q625" s="56"/>
      <c r="R625" s="56" t="str">
        <f t="shared" ref="R625:R632" si="392">IF(Q625=0,"",P625-Q625)</f>
        <v/>
      </c>
      <c r="S625" s="57"/>
      <c r="T625" s="58" t="str">
        <f t="shared" ref="T625:T632" si="393">IF(S625=0,"",(R625-(R625*S625)/100))</f>
        <v/>
      </c>
      <c r="U625" s="163"/>
      <c r="V625" s="59">
        <f>0-S625</f>
        <v>0</v>
      </c>
      <c r="W625" s="59" t="e">
        <f>IF(R625=0,"",(R625-L625))</f>
        <v>#VALUE!</v>
      </c>
      <c r="X625" s="86" t="e">
        <f>+W625/L625</f>
        <v>#VALUE!</v>
      </c>
    </row>
    <row r="626" spans="2:24">
      <c r="B626" s="265"/>
      <c r="C626" s="61"/>
      <c r="D626" s="62"/>
      <c r="E626" s="63"/>
      <c r="F626" s="64"/>
      <c r="G626" s="64"/>
      <c r="H626" s="64"/>
      <c r="I626" s="64"/>
      <c r="J626" s="65"/>
      <c r="K626" s="65"/>
      <c r="L626" s="65" t="str">
        <f t="shared" si="388"/>
        <v/>
      </c>
      <c r="M626" s="64" t="str">
        <f t="shared" si="389"/>
        <v/>
      </c>
      <c r="N626" s="64" t="str">
        <f t="shared" si="390"/>
        <v/>
      </c>
      <c r="O626" s="64" t="str">
        <f t="shared" si="391"/>
        <v/>
      </c>
      <c r="P626" s="65"/>
      <c r="Q626" s="65"/>
      <c r="R626" s="65" t="str">
        <f t="shared" si="392"/>
        <v/>
      </c>
      <c r="S626" s="66"/>
      <c r="T626" s="67" t="str">
        <f t="shared" si="393"/>
        <v/>
      </c>
      <c r="U626" s="163"/>
      <c r="V626" s="59">
        <f t="shared" ref="V626:V633" si="394">0-S626</f>
        <v>0</v>
      </c>
      <c r="W626" s="59" t="e">
        <f t="shared" ref="W626:W633" si="395">IF(R626=0,"",(R626-L626))</f>
        <v>#VALUE!</v>
      </c>
      <c r="X626" s="86" t="e">
        <f t="shared" ref="X626:X633" si="396">+W626/L626</f>
        <v>#VALUE!</v>
      </c>
    </row>
    <row r="627" spans="2:24">
      <c r="B627" s="265"/>
      <c r="C627" s="61"/>
      <c r="D627" s="62"/>
      <c r="E627" s="63"/>
      <c r="F627" s="64"/>
      <c r="G627" s="64"/>
      <c r="H627" s="64"/>
      <c r="I627" s="64"/>
      <c r="J627" s="65"/>
      <c r="K627" s="65"/>
      <c r="L627" s="65" t="str">
        <f t="shared" si="388"/>
        <v/>
      </c>
      <c r="M627" s="64" t="str">
        <f t="shared" si="389"/>
        <v/>
      </c>
      <c r="N627" s="64" t="str">
        <f t="shared" si="390"/>
        <v/>
      </c>
      <c r="O627" s="64" t="str">
        <f t="shared" si="391"/>
        <v/>
      </c>
      <c r="P627" s="65"/>
      <c r="Q627" s="65"/>
      <c r="R627" s="65" t="str">
        <f t="shared" si="392"/>
        <v/>
      </c>
      <c r="S627" s="66"/>
      <c r="T627" s="67" t="str">
        <f t="shared" si="393"/>
        <v/>
      </c>
      <c r="U627" s="163"/>
      <c r="V627" s="59">
        <f t="shared" si="394"/>
        <v>0</v>
      </c>
      <c r="W627" s="59" t="e">
        <f t="shared" si="395"/>
        <v>#VALUE!</v>
      </c>
      <c r="X627" s="86" t="e">
        <f t="shared" si="396"/>
        <v>#VALUE!</v>
      </c>
    </row>
    <row r="628" spans="2:24">
      <c r="B628" s="265"/>
      <c r="C628" s="61"/>
      <c r="D628" s="62"/>
      <c r="E628" s="63"/>
      <c r="F628" s="64"/>
      <c r="G628" s="64"/>
      <c r="H628" s="64"/>
      <c r="I628" s="64"/>
      <c r="J628" s="65"/>
      <c r="K628" s="65"/>
      <c r="L628" s="65" t="str">
        <f t="shared" si="388"/>
        <v/>
      </c>
      <c r="M628" s="64" t="str">
        <f t="shared" si="389"/>
        <v/>
      </c>
      <c r="N628" s="64" t="str">
        <f t="shared" si="390"/>
        <v/>
      </c>
      <c r="O628" s="64" t="str">
        <f t="shared" si="391"/>
        <v/>
      </c>
      <c r="P628" s="65"/>
      <c r="Q628" s="65"/>
      <c r="R628" s="65" t="str">
        <f t="shared" si="392"/>
        <v/>
      </c>
      <c r="S628" s="66"/>
      <c r="T628" s="67" t="str">
        <f t="shared" si="393"/>
        <v/>
      </c>
      <c r="U628" s="163"/>
      <c r="V628" s="59">
        <f t="shared" si="394"/>
        <v>0</v>
      </c>
      <c r="W628" s="59" t="e">
        <f t="shared" si="395"/>
        <v>#VALUE!</v>
      </c>
      <c r="X628" s="86" t="e">
        <f t="shared" si="396"/>
        <v>#VALUE!</v>
      </c>
    </row>
    <row r="629" spans="2:24">
      <c r="B629" s="265"/>
      <c r="C629" s="61"/>
      <c r="D629" s="62"/>
      <c r="E629" s="63"/>
      <c r="F629" s="64"/>
      <c r="G629" s="64"/>
      <c r="H629" s="64"/>
      <c r="I629" s="64"/>
      <c r="J629" s="65"/>
      <c r="K629" s="65"/>
      <c r="L629" s="65" t="str">
        <f t="shared" si="388"/>
        <v/>
      </c>
      <c r="M629" s="64" t="str">
        <f t="shared" si="389"/>
        <v/>
      </c>
      <c r="N629" s="64" t="str">
        <f t="shared" si="390"/>
        <v/>
      </c>
      <c r="O629" s="64" t="str">
        <f t="shared" si="391"/>
        <v/>
      </c>
      <c r="P629" s="65"/>
      <c r="Q629" s="65"/>
      <c r="R629" s="65" t="str">
        <f t="shared" si="392"/>
        <v/>
      </c>
      <c r="S629" s="66"/>
      <c r="T629" s="67" t="str">
        <f t="shared" si="393"/>
        <v/>
      </c>
      <c r="U629" s="163"/>
      <c r="V629" s="59">
        <f t="shared" si="394"/>
        <v>0</v>
      </c>
      <c r="W629" s="59" t="e">
        <f t="shared" si="395"/>
        <v>#VALUE!</v>
      </c>
      <c r="X629" s="86" t="e">
        <f t="shared" si="396"/>
        <v>#VALUE!</v>
      </c>
    </row>
    <row r="630" spans="2:24">
      <c r="B630" s="265"/>
      <c r="C630" s="61"/>
      <c r="D630" s="62"/>
      <c r="E630" s="63"/>
      <c r="F630" s="64"/>
      <c r="G630" s="64"/>
      <c r="H630" s="64"/>
      <c r="I630" s="64"/>
      <c r="J630" s="65"/>
      <c r="K630" s="65"/>
      <c r="L630" s="65" t="str">
        <f t="shared" si="388"/>
        <v/>
      </c>
      <c r="M630" s="64" t="str">
        <f t="shared" si="389"/>
        <v/>
      </c>
      <c r="N630" s="64" t="str">
        <f t="shared" si="390"/>
        <v/>
      </c>
      <c r="O630" s="64" t="str">
        <f t="shared" si="391"/>
        <v/>
      </c>
      <c r="P630" s="65"/>
      <c r="Q630" s="65"/>
      <c r="R630" s="65" t="str">
        <f t="shared" si="392"/>
        <v/>
      </c>
      <c r="S630" s="66"/>
      <c r="T630" s="67" t="str">
        <f t="shared" si="393"/>
        <v/>
      </c>
      <c r="U630" s="163"/>
      <c r="V630" s="59">
        <f t="shared" si="394"/>
        <v>0</v>
      </c>
      <c r="W630" s="59" t="e">
        <f t="shared" si="395"/>
        <v>#VALUE!</v>
      </c>
      <c r="X630" s="86" t="e">
        <f t="shared" si="396"/>
        <v>#VALUE!</v>
      </c>
    </row>
    <row r="631" spans="2:24">
      <c r="B631" s="265"/>
      <c r="C631" s="61"/>
      <c r="D631" s="62"/>
      <c r="E631" s="63"/>
      <c r="F631" s="64"/>
      <c r="G631" s="64"/>
      <c r="H631" s="64"/>
      <c r="I631" s="64"/>
      <c r="J631" s="65"/>
      <c r="K631" s="65"/>
      <c r="L631" s="65" t="str">
        <f t="shared" si="388"/>
        <v/>
      </c>
      <c r="M631" s="64" t="str">
        <f t="shared" si="389"/>
        <v/>
      </c>
      <c r="N631" s="64" t="str">
        <f t="shared" si="390"/>
        <v/>
      </c>
      <c r="O631" s="64" t="str">
        <f t="shared" si="391"/>
        <v/>
      </c>
      <c r="P631" s="65"/>
      <c r="Q631" s="65"/>
      <c r="R631" s="65" t="str">
        <f t="shared" si="392"/>
        <v/>
      </c>
      <c r="S631" s="66"/>
      <c r="T631" s="67" t="str">
        <f t="shared" si="393"/>
        <v/>
      </c>
      <c r="U631" s="163"/>
      <c r="V631" s="59">
        <f t="shared" si="394"/>
        <v>0</v>
      </c>
      <c r="W631" s="59" t="e">
        <f t="shared" si="395"/>
        <v>#VALUE!</v>
      </c>
      <c r="X631" s="86" t="e">
        <f t="shared" si="396"/>
        <v>#VALUE!</v>
      </c>
    </row>
    <row r="632" spans="2:24">
      <c r="B632" s="265"/>
      <c r="C632" s="61"/>
      <c r="D632" s="62"/>
      <c r="E632" s="63"/>
      <c r="F632" s="64"/>
      <c r="G632" s="64"/>
      <c r="H632" s="64"/>
      <c r="I632" s="64"/>
      <c r="J632" s="65"/>
      <c r="K632" s="65"/>
      <c r="L632" s="65" t="str">
        <f t="shared" si="388"/>
        <v/>
      </c>
      <c r="M632" s="64" t="str">
        <f t="shared" si="389"/>
        <v/>
      </c>
      <c r="N632" s="64" t="str">
        <f t="shared" si="390"/>
        <v/>
      </c>
      <c r="O632" s="64" t="str">
        <f t="shared" si="391"/>
        <v/>
      </c>
      <c r="P632" s="65"/>
      <c r="Q632" s="65"/>
      <c r="R632" s="65" t="str">
        <f t="shared" si="392"/>
        <v/>
      </c>
      <c r="S632" s="66"/>
      <c r="T632" s="67" t="str">
        <f t="shared" si="393"/>
        <v/>
      </c>
      <c r="U632" s="163"/>
      <c r="V632" s="59">
        <f t="shared" si="394"/>
        <v>0</v>
      </c>
      <c r="W632" s="59" t="e">
        <f t="shared" si="395"/>
        <v>#VALUE!</v>
      </c>
      <c r="X632" s="86" t="e">
        <f t="shared" si="396"/>
        <v>#VALUE!</v>
      </c>
    </row>
    <row r="633" spans="2:24" ht="15.75" thickBot="1">
      <c r="B633" s="266"/>
      <c r="C633" s="119"/>
      <c r="D633" s="120"/>
      <c r="E633" s="68"/>
      <c r="F633" s="69"/>
      <c r="G633" s="69"/>
      <c r="H633" s="69"/>
      <c r="I633" s="69"/>
      <c r="J633" s="70"/>
      <c r="K633" s="70"/>
      <c r="L633" s="70" t="str">
        <f>IF(K633=0,"",J633-K633)</f>
        <v/>
      </c>
      <c r="M633" s="69" t="str">
        <f>IF(G633=0,"",+G633)</f>
        <v/>
      </c>
      <c r="N633" s="69" t="str">
        <f>IF(H633=0,"",+H633)</f>
        <v/>
      </c>
      <c r="O633" s="69" t="str">
        <f>IF(I633=0,"",+I633)</f>
        <v/>
      </c>
      <c r="P633" s="70"/>
      <c r="Q633" s="70"/>
      <c r="R633" s="70" t="str">
        <f>IF(Q633=0,"",P633-Q633)</f>
        <v/>
      </c>
      <c r="S633" s="71"/>
      <c r="T633" s="72" t="str">
        <f>IF(S633=0,"",(R633-(R633*S633)/100))</f>
        <v/>
      </c>
      <c r="U633" s="163"/>
      <c r="V633" s="59">
        <f t="shared" si="394"/>
        <v>0</v>
      </c>
      <c r="W633" s="59" t="e">
        <f t="shared" si="395"/>
        <v>#VALUE!</v>
      </c>
      <c r="X633" s="86" t="e">
        <f t="shared" si="396"/>
        <v>#VALUE!</v>
      </c>
    </row>
    <row r="634" spans="2:24" ht="15.75" thickBot="1">
      <c r="B634" s="1"/>
      <c r="C634" s="1"/>
      <c r="D634" s="1"/>
      <c r="E634" s="2"/>
      <c r="F634" s="3"/>
      <c r="G634" s="4"/>
      <c r="H634" s="4"/>
      <c r="I634" s="5"/>
      <c r="J634" s="73"/>
      <c r="K634" s="73"/>
      <c r="L634" s="73"/>
      <c r="M634" s="4"/>
      <c r="N634" s="4"/>
      <c r="O634" s="4"/>
      <c r="P634" s="73"/>
      <c r="Q634" s="73"/>
      <c r="R634" s="203"/>
      <c r="S634" s="4"/>
      <c r="T634" s="4"/>
      <c r="U634" s="157"/>
      <c r="V634" s="74"/>
      <c r="W634" s="4"/>
      <c r="X634" s="4"/>
    </row>
    <row r="635" spans="2:24" ht="15.75" thickBot="1">
      <c r="B635" s="1"/>
      <c r="C635" s="75">
        <f>COUNT(C625:C633)</f>
        <v>0</v>
      </c>
      <c r="D635" s="76"/>
      <c r="E635" s="77"/>
      <c r="F635" s="213" t="s">
        <v>46</v>
      </c>
      <c r="G635" s="214"/>
      <c r="H635" s="214"/>
      <c r="I635" s="215"/>
      <c r="J635" s="78">
        <f>SUM(J625:J633)</f>
        <v>0</v>
      </c>
      <c r="K635" s="78">
        <f>SUM(K625:K633)</f>
        <v>0</v>
      </c>
      <c r="L635" s="78">
        <f>SUM(L625:L633)</f>
        <v>0</v>
      </c>
      <c r="M635" s="79"/>
      <c r="N635" s="79"/>
      <c r="O635" s="79"/>
      <c r="P635" s="78">
        <f>SUM(P625:P633)</f>
        <v>0</v>
      </c>
      <c r="Q635" s="78">
        <f>SUM(Q625:Q633)</f>
        <v>0</v>
      </c>
      <c r="R635" s="205">
        <f>SUM(R625:R633)</f>
        <v>0</v>
      </c>
      <c r="S635" s="80" t="e">
        <f>ROUND((((R635-T635)/R635)*100),2)</f>
        <v>#DIV/0!</v>
      </c>
      <c r="T635" s="81">
        <f>SUM(T625:T633)</f>
        <v>0</v>
      </c>
      <c r="U635" s="164"/>
      <c r="V635" s="82"/>
      <c r="W635" s="83" t="e">
        <f>SUM(W625:W633)</f>
        <v>#VALUE!</v>
      </c>
      <c r="X635" s="83" t="e">
        <f>SUM(X625:X633)</f>
        <v>#VALUE!</v>
      </c>
    </row>
    <row r="636" spans="2:24" ht="15.75" thickBot="1">
      <c r="C636" s="75">
        <f>SUM(C635)+C619</f>
        <v>180</v>
      </c>
      <c r="D636" s="76"/>
      <c r="E636" s="77"/>
      <c r="F636" s="213" t="s">
        <v>47</v>
      </c>
      <c r="G636" s="214"/>
      <c r="H636" s="214"/>
      <c r="I636" s="215"/>
      <c r="J636" s="78">
        <f>SUM(J625:J633)+J619</f>
        <v>7576590</v>
      </c>
      <c r="K636" s="78">
        <f>SUM(K625:K633)+K619</f>
        <v>2820410</v>
      </c>
      <c r="L636" s="78">
        <f>SUM(L625:L633)+L619</f>
        <v>5036530</v>
      </c>
      <c r="M636" s="79"/>
      <c r="N636" s="79"/>
      <c r="O636" s="79"/>
      <c r="P636" s="78">
        <f>SUM(P625:P633)+P619</f>
        <v>8031750</v>
      </c>
      <c r="Q636" s="78">
        <f>SUM(Q625:Q633)+Q619</f>
        <v>2996150</v>
      </c>
      <c r="R636" s="205">
        <f>SUM(R625:R633)+R619</f>
        <v>5035600</v>
      </c>
      <c r="S636" s="80"/>
      <c r="T636" s="81" t="e">
        <f>SUM(T625:T633)+T619</f>
        <v>#VALUE!</v>
      </c>
      <c r="U636" s="164"/>
      <c r="V636" s="82"/>
      <c r="W636" s="85" t="e">
        <f>+W635</f>
        <v>#VALUE!</v>
      </c>
      <c r="X636" s="83"/>
    </row>
    <row r="637" spans="2:24" ht="15.75" thickBot="1"/>
    <row r="638" spans="2:24" ht="15.75" customHeight="1" thickBot="1">
      <c r="B638" s="1"/>
      <c r="C638" s="1"/>
      <c r="D638" s="1" t="s">
        <v>26</v>
      </c>
      <c r="E638" s="2">
        <v>26</v>
      </c>
      <c r="F638" s="45"/>
      <c r="G638" s="216" t="s">
        <v>27</v>
      </c>
      <c r="H638" s="217"/>
      <c r="I638" s="217"/>
      <c r="J638" s="217"/>
      <c r="K638" s="217"/>
      <c r="L638" s="218"/>
      <c r="M638" s="219" t="s">
        <v>28</v>
      </c>
      <c r="N638" s="220"/>
      <c r="O638" s="220"/>
      <c r="P638" s="220"/>
      <c r="Q638" s="220"/>
      <c r="R638" s="220"/>
      <c r="S638" s="220"/>
      <c r="T638" s="221"/>
      <c r="U638" s="162"/>
      <c r="V638" s="2"/>
      <c r="W638" s="222"/>
      <c r="X638" s="222"/>
    </row>
    <row r="639" spans="2:24" ht="15" customHeight="1">
      <c r="B639" s="168" t="s">
        <v>52</v>
      </c>
      <c r="C639" s="207" t="s">
        <v>29</v>
      </c>
      <c r="D639" s="209" t="s">
        <v>30</v>
      </c>
      <c r="E639" s="209" t="s">
        <v>31</v>
      </c>
      <c r="F639" s="209" t="s">
        <v>32</v>
      </c>
      <c r="G639" s="211" t="s">
        <v>33</v>
      </c>
      <c r="H639" s="212"/>
      <c r="I639" s="46" t="s">
        <v>34</v>
      </c>
      <c r="J639" s="211" t="s">
        <v>35</v>
      </c>
      <c r="K639" s="223"/>
      <c r="L639" s="212"/>
      <c r="M639" s="224" t="s">
        <v>33</v>
      </c>
      <c r="N639" s="225"/>
      <c r="O639" s="47" t="s">
        <v>34</v>
      </c>
      <c r="P639" s="224" t="s">
        <v>35</v>
      </c>
      <c r="Q639" s="226"/>
      <c r="R639" s="226"/>
      <c r="S639" s="226"/>
      <c r="T639" s="227"/>
      <c r="U639" s="159"/>
      <c r="V639" s="228" t="s">
        <v>36</v>
      </c>
      <c r="W639" s="229"/>
      <c r="X639" s="230"/>
    </row>
    <row r="640" spans="2:24" ht="15.75" thickBot="1">
      <c r="B640" s="169"/>
      <c r="C640" s="208"/>
      <c r="D640" s="210"/>
      <c r="E640" s="210"/>
      <c r="F640" s="210"/>
      <c r="G640" s="48" t="s">
        <v>37</v>
      </c>
      <c r="H640" s="48" t="s">
        <v>38</v>
      </c>
      <c r="I640" s="49" t="s">
        <v>39</v>
      </c>
      <c r="J640" s="48" t="s">
        <v>40</v>
      </c>
      <c r="K640" s="48" t="s">
        <v>41</v>
      </c>
      <c r="L640" s="48" t="s">
        <v>42</v>
      </c>
      <c r="M640" s="50" t="s">
        <v>37</v>
      </c>
      <c r="N640" s="50" t="s">
        <v>38</v>
      </c>
      <c r="O640" s="50" t="s">
        <v>39</v>
      </c>
      <c r="P640" s="50" t="s">
        <v>40</v>
      </c>
      <c r="Q640" s="50" t="s">
        <v>41</v>
      </c>
      <c r="R640" s="50" t="s">
        <v>42</v>
      </c>
      <c r="S640" s="50" t="s">
        <v>12</v>
      </c>
      <c r="T640" s="51" t="s">
        <v>43</v>
      </c>
      <c r="U640" s="159"/>
      <c r="V640" s="52" t="s">
        <v>44</v>
      </c>
      <c r="W640" s="52" t="s">
        <v>45</v>
      </c>
      <c r="X640" s="52" t="s">
        <v>4</v>
      </c>
    </row>
    <row r="641" spans="2:24">
      <c r="B641" s="169"/>
      <c r="C641" s="53"/>
      <c r="D641" s="118"/>
      <c r="E641" s="54"/>
      <c r="F641" s="55"/>
      <c r="G641" s="55"/>
      <c r="H641" s="55"/>
      <c r="I641" s="55"/>
      <c r="J641" s="56"/>
      <c r="K641" s="56"/>
      <c r="L641" s="56" t="str">
        <f t="shared" ref="L641:L648" si="397">IF(K641=0,"",J641-K641)</f>
        <v/>
      </c>
      <c r="M641" s="55" t="str">
        <f t="shared" ref="M641:M648" si="398">IF(G641=0,"",+G641)</f>
        <v/>
      </c>
      <c r="N641" s="55" t="str">
        <f t="shared" ref="N641:N648" si="399">IF(H641=0,"",+H641)</f>
        <v/>
      </c>
      <c r="O641" s="55" t="str">
        <f t="shared" ref="O641:O648" si="400">IF(I641=0,"",+I641)</f>
        <v/>
      </c>
      <c r="P641" s="56"/>
      <c r="Q641" s="56"/>
      <c r="R641" s="56" t="str">
        <f t="shared" ref="R641:R648" si="401">IF(Q641=0,"",P641-Q641)</f>
        <v/>
      </c>
      <c r="S641" s="57"/>
      <c r="T641" s="58" t="str">
        <f t="shared" ref="T641:T648" si="402">IF(S641=0,"",(R641-(R641*S641)/100))</f>
        <v/>
      </c>
      <c r="U641" s="163"/>
      <c r="V641" s="59">
        <f>0-S641</f>
        <v>0</v>
      </c>
      <c r="W641" s="59" t="e">
        <f>IF(R641=0,"",(R641-L641))</f>
        <v>#VALUE!</v>
      </c>
      <c r="X641" s="86" t="e">
        <f>+W641/L641</f>
        <v>#VALUE!</v>
      </c>
    </row>
    <row r="642" spans="2:24">
      <c r="B642" s="169"/>
      <c r="C642" s="61"/>
      <c r="D642" s="62"/>
      <c r="E642" s="63"/>
      <c r="F642" s="64"/>
      <c r="G642" s="64"/>
      <c r="H642" s="64"/>
      <c r="I642" s="64"/>
      <c r="J642" s="65"/>
      <c r="K642" s="65"/>
      <c r="L642" s="65" t="str">
        <f t="shared" si="397"/>
        <v/>
      </c>
      <c r="M642" s="64" t="str">
        <f t="shared" si="398"/>
        <v/>
      </c>
      <c r="N642" s="64" t="str">
        <f t="shared" si="399"/>
        <v/>
      </c>
      <c r="O642" s="64" t="str">
        <f t="shared" si="400"/>
        <v/>
      </c>
      <c r="P642" s="65"/>
      <c r="Q642" s="65"/>
      <c r="R642" s="65" t="str">
        <f t="shared" si="401"/>
        <v/>
      </c>
      <c r="S642" s="66"/>
      <c r="T642" s="67" t="str">
        <f t="shared" si="402"/>
        <v/>
      </c>
      <c r="U642" s="163"/>
      <c r="V642" s="59">
        <f t="shared" ref="V642:V649" si="403">0-S642</f>
        <v>0</v>
      </c>
      <c r="W642" s="59" t="e">
        <f t="shared" ref="W642:W649" si="404">IF(R642=0,"",(R642-L642))</f>
        <v>#VALUE!</v>
      </c>
      <c r="X642" s="86" t="e">
        <f t="shared" ref="X642:X649" si="405">+W642/L642</f>
        <v>#VALUE!</v>
      </c>
    </row>
    <row r="643" spans="2:24">
      <c r="B643" s="169"/>
      <c r="C643" s="61"/>
      <c r="D643" s="62"/>
      <c r="E643" s="63"/>
      <c r="F643" s="64"/>
      <c r="G643" s="64"/>
      <c r="H643" s="64"/>
      <c r="I643" s="64"/>
      <c r="J643" s="65"/>
      <c r="K643" s="65"/>
      <c r="L643" s="65" t="str">
        <f t="shared" si="397"/>
        <v/>
      </c>
      <c r="M643" s="64" t="str">
        <f t="shared" si="398"/>
        <v/>
      </c>
      <c r="N643" s="64" t="str">
        <f t="shared" si="399"/>
        <v/>
      </c>
      <c r="O643" s="64" t="str">
        <f t="shared" si="400"/>
        <v/>
      </c>
      <c r="P643" s="65"/>
      <c r="Q643" s="65"/>
      <c r="R643" s="65" t="str">
        <f t="shared" si="401"/>
        <v/>
      </c>
      <c r="S643" s="66"/>
      <c r="T643" s="67" t="str">
        <f t="shared" si="402"/>
        <v/>
      </c>
      <c r="U643" s="163"/>
      <c r="V643" s="59">
        <f t="shared" si="403"/>
        <v>0</v>
      </c>
      <c r="W643" s="59" t="e">
        <f t="shared" si="404"/>
        <v>#VALUE!</v>
      </c>
      <c r="X643" s="86" t="e">
        <f t="shared" si="405"/>
        <v>#VALUE!</v>
      </c>
    </row>
    <row r="644" spans="2:24">
      <c r="B644" s="169"/>
      <c r="C644" s="61"/>
      <c r="D644" s="62"/>
      <c r="E644" s="63"/>
      <c r="F644" s="64"/>
      <c r="G644" s="64"/>
      <c r="H644" s="64"/>
      <c r="I644" s="64"/>
      <c r="J644" s="65"/>
      <c r="K644" s="65"/>
      <c r="L644" s="65" t="str">
        <f t="shared" si="397"/>
        <v/>
      </c>
      <c r="M644" s="64" t="str">
        <f t="shared" si="398"/>
        <v/>
      </c>
      <c r="N644" s="64" t="str">
        <f t="shared" si="399"/>
        <v/>
      </c>
      <c r="O644" s="64" t="str">
        <f t="shared" si="400"/>
        <v/>
      </c>
      <c r="P644" s="65"/>
      <c r="Q644" s="65"/>
      <c r="R644" s="65" t="str">
        <f t="shared" si="401"/>
        <v/>
      </c>
      <c r="S644" s="66"/>
      <c r="T644" s="67" t="str">
        <f t="shared" si="402"/>
        <v/>
      </c>
      <c r="U644" s="163"/>
      <c r="V644" s="59">
        <f t="shared" si="403"/>
        <v>0</v>
      </c>
      <c r="W644" s="59" t="e">
        <f t="shared" si="404"/>
        <v>#VALUE!</v>
      </c>
      <c r="X644" s="86" t="e">
        <f t="shared" si="405"/>
        <v>#VALUE!</v>
      </c>
    </row>
    <row r="645" spans="2:24">
      <c r="B645" s="169"/>
      <c r="C645" s="61"/>
      <c r="D645" s="62"/>
      <c r="E645" s="63"/>
      <c r="F645" s="64"/>
      <c r="G645" s="64"/>
      <c r="H645" s="64"/>
      <c r="I645" s="64"/>
      <c r="J645" s="65"/>
      <c r="K645" s="65"/>
      <c r="L645" s="65" t="str">
        <f t="shared" si="397"/>
        <v/>
      </c>
      <c r="M645" s="64" t="str">
        <f t="shared" si="398"/>
        <v/>
      </c>
      <c r="N645" s="64" t="str">
        <f t="shared" si="399"/>
        <v/>
      </c>
      <c r="O645" s="64" t="str">
        <f t="shared" si="400"/>
        <v/>
      </c>
      <c r="P645" s="65"/>
      <c r="Q645" s="65"/>
      <c r="R645" s="65" t="str">
        <f t="shared" si="401"/>
        <v/>
      </c>
      <c r="S645" s="66"/>
      <c r="T645" s="67" t="str">
        <f t="shared" si="402"/>
        <v/>
      </c>
      <c r="U645" s="163"/>
      <c r="V645" s="59">
        <f t="shared" si="403"/>
        <v>0</v>
      </c>
      <c r="W645" s="59" t="e">
        <f t="shared" si="404"/>
        <v>#VALUE!</v>
      </c>
      <c r="X645" s="86" t="e">
        <f t="shared" si="405"/>
        <v>#VALUE!</v>
      </c>
    </row>
    <row r="646" spans="2:24">
      <c r="B646" s="169"/>
      <c r="C646" s="61"/>
      <c r="D646" s="62"/>
      <c r="E646" s="63"/>
      <c r="F646" s="64"/>
      <c r="G646" s="64"/>
      <c r="H646" s="64"/>
      <c r="I646" s="64"/>
      <c r="J646" s="65"/>
      <c r="K646" s="65"/>
      <c r="L646" s="65" t="str">
        <f t="shared" si="397"/>
        <v/>
      </c>
      <c r="M646" s="64" t="str">
        <f t="shared" si="398"/>
        <v/>
      </c>
      <c r="N646" s="64" t="str">
        <f t="shared" si="399"/>
        <v/>
      </c>
      <c r="O646" s="64" t="str">
        <f t="shared" si="400"/>
        <v/>
      </c>
      <c r="P646" s="65"/>
      <c r="Q646" s="65"/>
      <c r="R646" s="65" t="str">
        <f t="shared" si="401"/>
        <v/>
      </c>
      <c r="S646" s="66"/>
      <c r="T646" s="67" t="str">
        <f t="shared" si="402"/>
        <v/>
      </c>
      <c r="U646" s="163"/>
      <c r="V646" s="59">
        <f t="shared" si="403"/>
        <v>0</v>
      </c>
      <c r="W646" s="59" t="e">
        <f t="shared" si="404"/>
        <v>#VALUE!</v>
      </c>
      <c r="X646" s="86" t="e">
        <f t="shared" si="405"/>
        <v>#VALUE!</v>
      </c>
    </row>
    <row r="647" spans="2:24">
      <c r="B647" s="169"/>
      <c r="C647" s="61"/>
      <c r="D647" s="62"/>
      <c r="E647" s="63"/>
      <c r="F647" s="64"/>
      <c r="G647" s="64"/>
      <c r="H647" s="64"/>
      <c r="I647" s="64"/>
      <c r="J647" s="65"/>
      <c r="K647" s="65"/>
      <c r="L647" s="65" t="str">
        <f t="shared" si="397"/>
        <v/>
      </c>
      <c r="M647" s="64" t="str">
        <f t="shared" si="398"/>
        <v/>
      </c>
      <c r="N647" s="64" t="str">
        <f t="shared" si="399"/>
        <v/>
      </c>
      <c r="O647" s="64" t="str">
        <f t="shared" si="400"/>
        <v/>
      </c>
      <c r="P647" s="65"/>
      <c r="Q647" s="65"/>
      <c r="R647" s="65" t="str">
        <f t="shared" si="401"/>
        <v/>
      </c>
      <c r="S647" s="66"/>
      <c r="T647" s="67" t="str">
        <f t="shared" si="402"/>
        <v/>
      </c>
      <c r="U647" s="163"/>
      <c r="V647" s="59">
        <f t="shared" si="403"/>
        <v>0</v>
      </c>
      <c r="W647" s="59" t="e">
        <f t="shared" si="404"/>
        <v>#VALUE!</v>
      </c>
      <c r="X647" s="86" t="e">
        <f t="shared" si="405"/>
        <v>#VALUE!</v>
      </c>
    </row>
    <row r="648" spans="2:24">
      <c r="B648" s="169"/>
      <c r="C648" s="61"/>
      <c r="D648" s="62"/>
      <c r="E648" s="63"/>
      <c r="F648" s="64"/>
      <c r="G648" s="64"/>
      <c r="H648" s="64"/>
      <c r="I648" s="64"/>
      <c r="J648" s="65"/>
      <c r="K648" s="65"/>
      <c r="L648" s="65" t="str">
        <f t="shared" si="397"/>
        <v/>
      </c>
      <c r="M648" s="64" t="str">
        <f t="shared" si="398"/>
        <v/>
      </c>
      <c r="N648" s="64" t="str">
        <f t="shared" si="399"/>
        <v/>
      </c>
      <c r="O648" s="64" t="str">
        <f t="shared" si="400"/>
        <v/>
      </c>
      <c r="P648" s="65"/>
      <c r="Q648" s="65"/>
      <c r="R648" s="65" t="str">
        <f t="shared" si="401"/>
        <v/>
      </c>
      <c r="S648" s="66"/>
      <c r="T648" s="67" t="str">
        <f t="shared" si="402"/>
        <v/>
      </c>
      <c r="U648" s="163"/>
      <c r="V648" s="59">
        <f t="shared" si="403"/>
        <v>0</v>
      </c>
      <c r="W648" s="59" t="e">
        <f t="shared" si="404"/>
        <v>#VALUE!</v>
      </c>
      <c r="X648" s="86" t="e">
        <f t="shared" si="405"/>
        <v>#VALUE!</v>
      </c>
    </row>
    <row r="649" spans="2:24" ht="15.75" thickBot="1">
      <c r="B649" s="170"/>
      <c r="C649" s="119"/>
      <c r="D649" s="120"/>
      <c r="E649" s="68"/>
      <c r="F649" s="69"/>
      <c r="G649" s="69"/>
      <c r="H649" s="69"/>
      <c r="I649" s="69"/>
      <c r="J649" s="70"/>
      <c r="K649" s="70"/>
      <c r="L649" s="70" t="str">
        <f>IF(K649=0,"",J649-K649)</f>
        <v/>
      </c>
      <c r="M649" s="69" t="str">
        <f>IF(G649=0,"",+G649)</f>
        <v/>
      </c>
      <c r="N649" s="69" t="str">
        <f>IF(H649=0,"",+H649)</f>
        <v/>
      </c>
      <c r="O649" s="69" t="str">
        <f>IF(I649=0,"",+I649)</f>
        <v/>
      </c>
      <c r="P649" s="70"/>
      <c r="Q649" s="70"/>
      <c r="R649" s="70" t="str">
        <f>IF(Q649=0,"",P649-Q649)</f>
        <v/>
      </c>
      <c r="S649" s="71"/>
      <c r="T649" s="72" t="str">
        <f>IF(S649=0,"",(R649-(R649*S649)/100))</f>
        <v/>
      </c>
      <c r="U649" s="163"/>
      <c r="V649" s="59">
        <f t="shared" si="403"/>
        <v>0</v>
      </c>
      <c r="W649" s="59" t="e">
        <f t="shared" si="404"/>
        <v>#VALUE!</v>
      </c>
      <c r="X649" s="86" t="e">
        <f t="shared" si="405"/>
        <v>#VALUE!</v>
      </c>
    </row>
    <row r="650" spans="2:24" ht="15.75" thickBot="1">
      <c r="B650" s="1"/>
      <c r="C650" s="1"/>
      <c r="D650" s="1"/>
      <c r="E650" s="2"/>
      <c r="F650" s="3"/>
      <c r="G650" s="4"/>
      <c r="H650" s="4"/>
      <c r="I650" s="5"/>
      <c r="J650" s="73"/>
      <c r="K650" s="73"/>
      <c r="L650" s="73"/>
      <c r="M650" s="4"/>
      <c r="N650" s="4"/>
      <c r="O650" s="4"/>
      <c r="P650" s="73"/>
      <c r="Q650" s="73"/>
      <c r="R650" s="203"/>
      <c r="S650" s="4"/>
      <c r="T650" s="4"/>
      <c r="U650" s="157"/>
      <c r="V650" s="74"/>
      <c r="W650" s="4"/>
      <c r="X650" s="4"/>
    </row>
    <row r="651" spans="2:24" ht="15.75" thickBot="1">
      <c r="B651" s="1"/>
      <c r="C651" s="75">
        <f>COUNT(C641:C649)</f>
        <v>0</v>
      </c>
      <c r="D651" s="76"/>
      <c r="E651" s="77"/>
      <c r="F651" s="213" t="s">
        <v>46</v>
      </c>
      <c r="G651" s="214"/>
      <c r="H651" s="214"/>
      <c r="I651" s="215"/>
      <c r="J651" s="78">
        <f>SUM(J641:J649)</f>
        <v>0</v>
      </c>
      <c r="K651" s="78">
        <f>SUM(K641:K649)</f>
        <v>0</v>
      </c>
      <c r="L651" s="78">
        <f>SUM(L641:L649)</f>
        <v>0</v>
      </c>
      <c r="M651" s="79"/>
      <c r="N651" s="79"/>
      <c r="O651" s="79"/>
      <c r="P651" s="78">
        <f>SUM(P641:P649)</f>
        <v>0</v>
      </c>
      <c r="Q651" s="78">
        <f>SUM(Q641:Q649)</f>
        <v>0</v>
      </c>
      <c r="R651" s="205">
        <f>SUM(R641:R649)</f>
        <v>0</v>
      </c>
      <c r="S651" s="80" t="e">
        <f>ROUND((((R651-T651)/R651)*100),2)</f>
        <v>#DIV/0!</v>
      </c>
      <c r="T651" s="81">
        <f>SUM(T641:T649)</f>
        <v>0</v>
      </c>
      <c r="U651" s="164"/>
      <c r="V651" s="82"/>
      <c r="W651" s="83" t="e">
        <f>SUM(W641:W649)</f>
        <v>#VALUE!</v>
      </c>
      <c r="X651" s="83" t="e">
        <f>SUM(X641:X649)</f>
        <v>#VALUE!</v>
      </c>
    </row>
    <row r="652" spans="2:24" ht="15.75" thickBot="1">
      <c r="C652" s="75">
        <f>SUM(C651)+C635</f>
        <v>0</v>
      </c>
      <c r="D652" s="76"/>
      <c r="E652" s="77"/>
      <c r="F652" s="213" t="s">
        <v>47</v>
      </c>
      <c r="G652" s="214"/>
      <c r="H652" s="214"/>
      <c r="I652" s="215"/>
      <c r="J652" s="78">
        <f>SUM(J641:J649)+J635</f>
        <v>0</v>
      </c>
      <c r="K652" s="78">
        <f>SUM(K641:K649)+K635</f>
        <v>0</v>
      </c>
      <c r="L652" s="78">
        <f>SUM(L641:L649)+L635</f>
        <v>0</v>
      </c>
      <c r="M652" s="79"/>
      <c r="N652" s="79"/>
      <c r="O652" s="79"/>
      <c r="P652" s="78">
        <f>SUM(P641:P649)+P635</f>
        <v>0</v>
      </c>
      <c r="Q652" s="78">
        <f>SUM(Q641:Q649)+Q635</f>
        <v>0</v>
      </c>
      <c r="R652" s="205">
        <f>SUM(R641:R649)+R635</f>
        <v>0</v>
      </c>
      <c r="S652" s="80"/>
      <c r="T652" s="81">
        <f>SUM(T641:T649)+T635</f>
        <v>0</v>
      </c>
      <c r="U652" s="164"/>
      <c r="V652" s="82"/>
      <c r="W652" s="85" t="e">
        <f>+W651</f>
        <v>#VALUE!</v>
      </c>
      <c r="X652" s="83"/>
    </row>
    <row r="654" spans="2:24" ht="15.75" thickBot="1"/>
    <row r="655" spans="2:24" ht="15.75" thickBot="1">
      <c r="B655" s="1"/>
      <c r="C655" s="1"/>
      <c r="D655" s="1" t="s">
        <v>26</v>
      </c>
      <c r="E655" s="2">
        <v>26</v>
      </c>
      <c r="F655" s="45"/>
      <c r="G655" s="216" t="s">
        <v>27</v>
      </c>
      <c r="H655" s="217"/>
      <c r="I655" s="217"/>
      <c r="J655" s="217"/>
      <c r="K655" s="217"/>
      <c r="L655" s="218"/>
      <c r="M655" s="219" t="s">
        <v>28</v>
      </c>
      <c r="N655" s="220"/>
      <c r="O655" s="220"/>
      <c r="P655" s="220"/>
      <c r="Q655" s="220"/>
      <c r="R655" s="220"/>
      <c r="S655" s="220"/>
      <c r="T655" s="221"/>
      <c r="U655" s="162"/>
      <c r="V655" s="2"/>
      <c r="W655" s="222"/>
      <c r="X655" s="222"/>
    </row>
    <row r="656" spans="2:24" ht="14.45" customHeight="1">
      <c r="B656" s="168" t="s">
        <v>53</v>
      </c>
      <c r="C656" s="207" t="s">
        <v>29</v>
      </c>
      <c r="D656" s="209" t="s">
        <v>30</v>
      </c>
      <c r="E656" s="209" t="s">
        <v>31</v>
      </c>
      <c r="F656" s="209" t="s">
        <v>32</v>
      </c>
      <c r="G656" s="211" t="s">
        <v>33</v>
      </c>
      <c r="H656" s="212"/>
      <c r="I656" s="46" t="s">
        <v>34</v>
      </c>
      <c r="J656" s="211" t="s">
        <v>35</v>
      </c>
      <c r="K656" s="223"/>
      <c r="L656" s="212"/>
      <c r="M656" s="224" t="s">
        <v>33</v>
      </c>
      <c r="N656" s="225"/>
      <c r="O656" s="47" t="s">
        <v>34</v>
      </c>
      <c r="P656" s="224" t="s">
        <v>35</v>
      </c>
      <c r="Q656" s="226"/>
      <c r="R656" s="226"/>
      <c r="S656" s="226"/>
      <c r="T656" s="227"/>
      <c r="U656" s="159"/>
      <c r="V656" s="228" t="s">
        <v>36</v>
      </c>
      <c r="W656" s="229"/>
      <c r="X656" s="230"/>
    </row>
    <row r="657" spans="2:24" ht="15.75" thickBot="1">
      <c r="B657" s="169"/>
      <c r="C657" s="208"/>
      <c r="D657" s="210"/>
      <c r="E657" s="210"/>
      <c r="F657" s="210"/>
      <c r="G657" s="48" t="s">
        <v>37</v>
      </c>
      <c r="H657" s="48" t="s">
        <v>38</v>
      </c>
      <c r="I657" s="49" t="s">
        <v>39</v>
      </c>
      <c r="J657" s="48" t="s">
        <v>40</v>
      </c>
      <c r="K657" s="48" t="s">
        <v>41</v>
      </c>
      <c r="L657" s="48" t="s">
        <v>42</v>
      </c>
      <c r="M657" s="50" t="s">
        <v>37</v>
      </c>
      <c r="N657" s="50" t="s">
        <v>38</v>
      </c>
      <c r="O657" s="50" t="s">
        <v>39</v>
      </c>
      <c r="P657" s="50" t="s">
        <v>40</v>
      </c>
      <c r="Q657" s="50" t="s">
        <v>41</v>
      </c>
      <c r="R657" s="50" t="s">
        <v>42</v>
      </c>
      <c r="S657" s="50" t="s">
        <v>12</v>
      </c>
      <c r="T657" s="51" t="s">
        <v>43</v>
      </c>
      <c r="U657" s="159"/>
      <c r="V657" s="52" t="s">
        <v>44</v>
      </c>
      <c r="W657" s="52" t="s">
        <v>45</v>
      </c>
      <c r="X657" s="52" t="s">
        <v>4</v>
      </c>
    </row>
    <row r="658" spans="2:24">
      <c r="B658" s="169"/>
      <c r="C658" s="53"/>
      <c r="D658" s="118"/>
      <c r="E658" s="54"/>
      <c r="F658" s="55"/>
      <c r="G658" s="55"/>
      <c r="H658" s="55"/>
      <c r="I658" s="55"/>
      <c r="J658" s="56"/>
      <c r="K658" s="56"/>
      <c r="L658" s="56" t="str">
        <f t="shared" ref="L658:L665" si="406">IF(K658=0,"",J658-K658)</f>
        <v/>
      </c>
      <c r="M658" s="55" t="str">
        <f t="shared" ref="M658:M665" si="407">IF(G658=0,"",+G658)</f>
        <v/>
      </c>
      <c r="N658" s="55" t="str">
        <f t="shared" ref="N658:N665" si="408">IF(H658=0,"",+H658)</f>
        <v/>
      </c>
      <c r="O658" s="55" t="str">
        <f t="shared" ref="O658:O665" si="409">IF(I658=0,"",+I658)</f>
        <v/>
      </c>
      <c r="P658" s="56"/>
      <c r="Q658" s="56"/>
      <c r="R658" s="56" t="str">
        <f t="shared" ref="R658:R665" si="410">IF(Q658=0,"",P658-Q658)</f>
        <v/>
      </c>
      <c r="S658" s="57"/>
      <c r="T658" s="58" t="str">
        <f t="shared" ref="T658:T665" si="411">IF(S658=0,"",(R658-(R658*S658)/100))</f>
        <v/>
      </c>
      <c r="U658" s="163"/>
      <c r="V658" s="59">
        <f>0-S658</f>
        <v>0</v>
      </c>
      <c r="W658" s="59" t="e">
        <f>IF(R658=0,"",(R658-L658))</f>
        <v>#VALUE!</v>
      </c>
      <c r="X658" s="86" t="e">
        <f>+W658/L658</f>
        <v>#VALUE!</v>
      </c>
    </row>
    <row r="659" spans="2:24">
      <c r="B659" s="169"/>
      <c r="C659" s="61"/>
      <c r="D659" s="62"/>
      <c r="E659" s="63"/>
      <c r="F659" s="64"/>
      <c r="G659" s="64"/>
      <c r="H659" s="64"/>
      <c r="I659" s="64"/>
      <c r="J659" s="65"/>
      <c r="K659" s="65"/>
      <c r="L659" s="65" t="str">
        <f t="shared" si="406"/>
        <v/>
      </c>
      <c r="M659" s="64" t="str">
        <f t="shared" si="407"/>
        <v/>
      </c>
      <c r="N659" s="64" t="str">
        <f t="shared" si="408"/>
        <v/>
      </c>
      <c r="O659" s="64" t="str">
        <f t="shared" si="409"/>
        <v/>
      </c>
      <c r="P659" s="65"/>
      <c r="Q659" s="65"/>
      <c r="R659" s="65" t="str">
        <f t="shared" si="410"/>
        <v/>
      </c>
      <c r="S659" s="66"/>
      <c r="T659" s="67" t="str">
        <f t="shared" si="411"/>
        <v/>
      </c>
      <c r="U659" s="163"/>
      <c r="V659" s="59">
        <f t="shared" ref="V659:V666" si="412">0-S659</f>
        <v>0</v>
      </c>
      <c r="W659" s="59" t="e">
        <f t="shared" ref="W659:W666" si="413">IF(R659=0,"",(R659-L659))</f>
        <v>#VALUE!</v>
      </c>
      <c r="X659" s="86" t="e">
        <f t="shared" ref="X659:X666" si="414">+W659/L659</f>
        <v>#VALUE!</v>
      </c>
    </row>
    <row r="660" spans="2:24">
      <c r="B660" s="169"/>
      <c r="C660" s="61"/>
      <c r="D660" s="62"/>
      <c r="E660" s="63"/>
      <c r="F660" s="64"/>
      <c r="G660" s="64"/>
      <c r="H660" s="64"/>
      <c r="I660" s="64"/>
      <c r="J660" s="65"/>
      <c r="K660" s="65"/>
      <c r="L660" s="65" t="str">
        <f t="shared" si="406"/>
        <v/>
      </c>
      <c r="M660" s="64" t="str">
        <f t="shared" si="407"/>
        <v/>
      </c>
      <c r="N660" s="64" t="str">
        <f t="shared" si="408"/>
        <v/>
      </c>
      <c r="O660" s="64" t="str">
        <f t="shared" si="409"/>
        <v/>
      </c>
      <c r="P660" s="65"/>
      <c r="Q660" s="65"/>
      <c r="R660" s="65" t="str">
        <f t="shared" si="410"/>
        <v/>
      </c>
      <c r="S660" s="66"/>
      <c r="T660" s="67" t="str">
        <f t="shared" si="411"/>
        <v/>
      </c>
      <c r="U660" s="163"/>
      <c r="V660" s="59">
        <f t="shared" si="412"/>
        <v>0</v>
      </c>
      <c r="W660" s="59" t="e">
        <f t="shared" si="413"/>
        <v>#VALUE!</v>
      </c>
      <c r="X660" s="86" t="e">
        <f t="shared" si="414"/>
        <v>#VALUE!</v>
      </c>
    </row>
    <row r="661" spans="2:24">
      <c r="B661" s="169"/>
      <c r="C661" s="61"/>
      <c r="D661" s="62"/>
      <c r="E661" s="63"/>
      <c r="F661" s="64"/>
      <c r="G661" s="64"/>
      <c r="H661" s="64"/>
      <c r="I661" s="64"/>
      <c r="J661" s="65"/>
      <c r="K661" s="65"/>
      <c r="L661" s="65" t="str">
        <f t="shared" si="406"/>
        <v/>
      </c>
      <c r="M661" s="64" t="str">
        <f t="shared" si="407"/>
        <v/>
      </c>
      <c r="N661" s="64" t="str">
        <f t="shared" si="408"/>
        <v/>
      </c>
      <c r="O661" s="64" t="str">
        <f t="shared" si="409"/>
        <v/>
      </c>
      <c r="P661" s="65"/>
      <c r="Q661" s="65"/>
      <c r="R661" s="65" t="str">
        <f t="shared" si="410"/>
        <v/>
      </c>
      <c r="S661" s="66"/>
      <c r="T661" s="67" t="str">
        <f t="shared" si="411"/>
        <v/>
      </c>
      <c r="U661" s="163"/>
      <c r="V661" s="59">
        <f t="shared" si="412"/>
        <v>0</v>
      </c>
      <c r="W661" s="59" t="e">
        <f t="shared" si="413"/>
        <v>#VALUE!</v>
      </c>
      <c r="X661" s="86" t="e">
        <f t="shared" si="414"/>
        <v>#VALUE!</v>
      </c>
    </row>
    <row r="662" spans="2:24">
      <c r="B662" s="169"/>
      <c r="C662" s="61"/>
      <c r="D662" s="62"/>
      <c r="E662" s="63"/>
      <c r="F662" s="64"/>
      <c r="G662" s="64"/>
      <c r="H662" s="64"/>
      <c r="I662" s="64"/>
      <c r="J662" s="65"/>
      <c r="K662" s="65"/>
      <c r="L662" s="65" t="str">
        <f t="shared" si="406"/>
        <v/>
      </c>
      <c r="M662" s="64" t="str">
        <f t="shared" si="407"/>
        <v/>
      </c>
      <c r="N662" s="64" t="str">
        <f t="shared" si="408"/>
        <v/>
      </c>
      <c r="O662" s="64" t="str">
        <f t="shared" si="409"/>
        <v/>
      </c>
      <c r="P662" s="65"/>
      <c r="Q662" s="65"/>
      <c r="R662" s="65" t="str">
        <f t="shared" si="410"/>
        <v/>
      </c>
      <c r="S662" s="66"/>
      <c r="T662" s="67" t="str">
        <f t="shared" si="411"/>
        <v/>
      </c>
      <c r="U662" s="163"/>
      <c r="V662" s="59">
        <f t="shared" si="412"/>
        <v>0</v>
      </c>
      <c r="W662" s="59" t="e">
        <f t="shared" si="413"/>
        <v>#VALUE!</v>
      </c>
      <c r="X662" s="86" t="e">
        <f t="shared" si="414"/>
        <v>#VALUE!</v>
      </c>
    </row>
    <row r="663" spans="2:24">
      <c r="B663" s="169"/>
      <c r="C663" s="61"/>
      <c r="D663" s="62"/>
      <c r="E663" s="63"/>
      <c r="F663" s="64"/>
      <c r="G663" s="64"/>
      <c r="H663" s="64"/>
      <c r="I663" s="64"/>
      <c r="J663" s="65"/>
      <c r="K663" s="65"/>
      <c r="L663" s="65" t="str">
        <f t="shared" si="406"/>
        <v/>
      </c>
      <c r="M663" s="64" t="str">
        <f t="shared" si="407"/>
        <v/>
      </c>
      <c r="N663" s="64" t="str">
        <f t="shared" si="408"/>
        <v/>
      </c>
      <c r="O663" s="64" t="str">
        <f t="shared" si="409"/>
        <v/>
      </c>
      <c r="P663" s="65"/>
      <c r="Q663" s="65"/>
      <c r="R663" s="65" t="str">
        <f t="shared" si="410"/>
        <v/>
      </c>
      <c r="S663" s="66"/>
      <c r="T663" s="67" t="str">
        <f t="shared" si="411"/>
        <v/>
      </c>
      <c r="U663" s="163"/>
      <c r="V663" s="59">
        <f t="shared" si="412"/>
        <v>0</v>
      </c>
      <c r="W663" s="59" t="e">
        <f t="shared" si="413"/>
        <v>#VALUE!</v>
      </c>
      <c r="X663" s="86" t="e">
        <f t="shared" si="414"/>
        <v>#VALUE!</v>
      </c>
    </row>
    <row r="664" spans="2:24">
      <c r="B664" s="169"/>
      <c r="C664" s="61"/>
      <c r="D664" s="62"/>
      <c r="E664" s="63"/>
      <c r="F664" s="64"/>
      <c r="G664" s="64"/>
      <c r="H664" s="64"/>
      <c r="I664" s="64"/>
      <c r="J664" s="65"/>
      <c r="K664" s="65"/>
      <c r="L664" s="65" t="str">
        <f t="shared" si="406"/>
        <v/>
      </c>
      <c r="M664" s="64" t="str">
        <f t="shared" si="407"/>
        <v/>
      </c>
      <c r="N664" s="64" t="str">
        <f t="shared" si="408"/>
        <v/>
      </c>
      <c r="O664" s="64" t="str">
        <f t="shared" si="409"/>
        <v/>
      </c>
      <c r="P664" s="65"/>
      <c r="Q664" s="65"/>
      <c r="R664" s="65" t="str">
        <f t="shared" si="410"/>
        <v/>
      </c>
      <c r="S664" s="66"/>
      <c r="T664" s="67" t="str">
        <f t="shared" si="411"/>
        <v/>
      </c>
      <c r="U664" s="163"/>
      <c r="V664" s="59">
        <f t="shared" si="412"/>
        <v>0</v>
      </c>
      <c r="W664" s="59" t="e">
        <f t="shared" si="413"/>
        <v>#VALUE!</v>
      </c>
      <c r="X664" s="86" t="e">
        <f t="shared" si="414"/>
        <v>#VALUE!</v>
      </c>
    </row>
    <row r="665" spans="2:24">
      <c r="B665" s="169"/>
      <c r="C665" s="61"/>
      <c r="D665" s="62"/>
      <c r="E665" s="63"/>
      <c r="F665" s="64"/>
      <c r="G665" s="64"/>
      <c r="H665" s="64"/>
      <c r="I665" s="64"/>
      <c r="J665" s="65"/>
      <c r="K665" s="65"/>
      <c r="L665" s="65" t="str">
        <f t="shared" si="406"/>
        <v/>
      </c>
      <c r="M665" s="64" t="str">
        <f t="shared" si="407"/>
        <v/>
      </c>
      <c r="N665" s="64" t="str">
        <f t="shared" si="408"/>
        <v/>
      </c>
      <c r="O665" s="64" t="str">
        <f t="shared" si="409"/>
        <v/>
      </c>
      <c r="P665" s="65"/>
      <c r="Q665" s="65"/>
      <c r="R665" s="65" t="str">
        <f t="shared" si="410"/>
        <v/>
      </c>
      <c r="S665" s="66"/>
      <c r="T665" s="67" t="str">
        <f t="shared" si="411"/>
        <v/>
      </c>
      <c r="U665" s="163"/>
      <c r="V665" s="59">
        <f t="shared" si="412"/>
        <v>0</v>
      </c>
      <c r="W665" s="59" t="e">
        <f t="shared" si="413"/>
        <v>#VALUE!</v>
      </c>
      <c r="X665" s="86" t="e">
        <f t="shared" si="414"/>
        <v>#VALUE!</v>
      </c>
    </row>
    <row r="666" spans="2:24" ht="15.75" thickBot="1">
      <c r="B666" s="170"/>
      <c r="C666" s="119"/>
      <c r="D666" s="120"/>
      <c r="E666" s="68"/>
      <c r="F666" s="69"/>
      <c r="G666" s="69"/>
      <c r="H666" s="69"/>
      <c r="I666" s="69"/>
      <c r="J666" s="70"/>
      <c r="K666" s="70"/>
      <c r="L666" s="70" t="str">
        <f>IF(K666=0,"",J666-K666)</f>
        <v/>
      </c>
      <c r="M666" s="69" t="str">
        <f>IF(G666=0,"",+G666)</f>
        <v/>
      </c>
      <c r="N666" s="69" t="str">
        <f>IF(H666=0,"",+H666)</f>
        <v/>
      </c>
      <c r="O666" s="69" t="str">
        <f>IF(I666=0,"",+I666)</f>
        <v/>
      </c>
      <c r="P666" s="70"/>
      <c r="Q666" s="70"/>
      <c r="R666" s="70" t="str">
        <f>IF(Q666=0,"",P666-Q666)</f>
        <v/>
      </c>
      <c r="S666" s="71"/>
      <c r="T666" s="72" t="str">
        <f>IF(S666=0,"",(R666-(R666*S666)/100))</f>
        <v/>
      </c>
      <c r="U666" s="163"/>
      <c r="V666" s="59">
        <f t="shared" si="412"/>
        <v>0</v>
      </c>
      <c r="W666" s="59" t="e">
        <f t="shared" si="413"/>
        <v>#VALUE!</v>
      </c>
      <c r="X666" s="86" t="e">
        <f t="shared" si="414"/>
        <v>#VALUE!</v>
      </c>
    </row>
    <row r="667" spans="2:24">
      <c r="B667" s="1"/>
      <c r="C667" s="1"/>
      <c r="D667" s="1"/>
      <c r="E667" s="2"/>
      <c r="F667" s="3"/>
      <c r="G667" s="4"/>
      <c r="H667" s="4"/>
      <c r="I667" s="5"/>
      <c r="J667" s="73"/>
      <c r="K667" s="73"/>
      <c r="L667" s="73"/>
      <c r="M667" s="4"/>
      <c r="N667" s="4"/>
      <c r="O667" s="4"/>
      <c r="P667" s="73"/>
      <c r="Q667" s="73"/>
      <c r="R667" s="203"/>
      <c r="S667" s="4"/>
      <c r="T667" s="4"/>
      <c r="U667" s="157"/>
      <c r="V667" s="74"/>
      <c r="W667" s="4"/>
      <c r="X667" s="4"/>
    </row>
    <row r="668" spans="2:24">
      <c r="B668" s="1"/>
      <c r="C668" s="75">
        <f>COUNT(C658:C666)</f>
        <v>0</v>
      </c>
      <c r="D668" s="76"/>
      <c r="E668" s="77"/>
      <c r="F668" s="213" t="s">
        <v>46</v>
      </c>
      <c r="G668" s="214"/>
      <c r="H668" s="214"/>
      <c r="I668" s="215"/>
      <c r="J668" s="78">
        <f>SUM(J658:J666)</f>
        <v>0</v>
      </c>
      <c r="K668" s="78">
        <f>SUM(K658:K666)</f>
        <v>0</v>
      </c>
      <c r="L668" s="78">
        <f>SUM(L658:L666)</f>
        <v>0</v>
      </c>
      <c r="M668" s="79"/>
      <c r="N668" s="79"/>
      <c r="O668" s="79"/>
      <c r="P668" s="78">
        <f>SUM(P658:P666)</f>
        <v>0</v>
      </c>
      <c r="Q668" s="78">
        <f>SUM(Q658:Q666)</f>
        <v>0</v>
      </c>
      <c r="R668" s="204">
        <f>SUM(R658:R666)</f>
        <v>0</v>
      </c>
      <c r="S668" s="128" t="e">
        <f>ROUND((((R668-T668)/R668)*100),2)</f>
        <v>#DIV/0!</v>
      </c>
      <c r="T668" s="127">
        <f>SUM(T658:T666)</f>
        <v>0</v>
      </c>
      <c r="U668" s="164"/>
      <c r="V668" s="82"/>
      <c r="W668" s="83" t="e">
        <f>SUM(W658:W666)</f>
        <v>#VALUE!</v>
      </c>
      <c r="X668" s="83" t="e">
        <f>SUM(X658:X666)</f>
        <v>#VALUE!</v>
      </c>
    </row>
    <row r="669" spans="2:24">
      <c r="C669" s="75">
        <f>SUM(C668)+C652</f>
        <v>0</v>
      </c>
      <c r="D669" s="76"/>
      <c r="E669" s="77"/>
      <c r="F669" s="213" t="s">
        <v>47</v>
      </c>
      <c r="G669" s="214"/>
      <c r="H669" s="214"/>
      <c r="I669" s="215"/>
      <c r="J669" s="78">
        <f>SUM(J658:J666)+J652</f>
        <v>0</v>
      </c>
      <c r="K669" s="78">
        <f>SUM(K658:K666)+K652</f>
        <v>0</v>
      </c>
      <c r="L669" s="78">
        <f>SUM(L658:L666)+L652</f>
        <v>0</v>
      </c>
      <c r="M669" s="79"/>
      <c r="N669" s="79"/>
      <c r="O669" s="79"/>
      <c r="P669" s="78">
        <f>SUM(P658:P666)+P652</f>
        <v>0</v>
      </c>
      <c r="Q669" s="78">
        <f>SUM(Q658:Q666)+Q652</f>
        <v>0</v>
      </c>
      <c r="R669" s="204">
        <f>SUM(R658:R666)+R652</f>
        <v>0</v>
      </c>
      <c r="S669" s="128"/>
      <c r="T669" s="127">
        <f>SUM(T658:T666)+T652</f>
        <v>0</v>
      </c>
      <c r="U669" s="164"/>
      <c r="V669" s="82"/>
      <c r="W669" s="85" t="e">
        <f>+W668</f>
        <v>#VALUE!</v>
      </c>
      <c r="X669" s="83"/>
    </row>
    <row r="671" spans="2:24" ht="15.75" thickBot="1"/>
    <row r="672" spans="2:24" ht="15.75" thickBot="1">
      <c r="B672" s="1"/>
      <c r="C672" s="1"/>
      <c r="D672" s="1" t="s">
        <v>26</v>
      </c>
      <c r="E672" s="2">
        <v>26</v>
      </c>
      <c r="F672" s="45"/>
      <c r="G672" s="216" t="s">
        <v>27</v>
      </c>
      <c r="H672" s="217"/>
      <c r="I672" s="217"/>
      <c r="J672" s="217"/>
      <c r="K672" s="217"/>
      <c r="L672" s="218"/>
      <c r="M672" s="219" t="s">
        <v>28</v>
      </c>
      <c r="N672" s="220"/>
      <c r="O672" s="220"/>
      <c r="P672" s="220"/>
      <c r="Q672" s="220"/>
      <c r="R672" s="220"/>
      <c r="S672" s="220"/>
      <c r="T672" s="221"/>
      <c r="U672" s="162"/>
      <c r="V672" s="2"/>
      <c r="W672" s="222"/>
      <c r="X672" s="222"/>
    </row>
    <row r="673" spans="2:24" ht="14.45" customHeight="1">
      <c r="B673" s="168" t="s">
        <v>54</v>
      </c>
      <c r="C673" s="207" t="s">
        <v>29</v>
      </c>
      <c r="D673" s="209" t="s">
        <v>30</v>
      </c>
      <c r="E673" s="209" t="s">
        <v>31</v>
      </c>
      <c r="F673" s="209" t="s">
        <v>32</v>
      </c>
      <c r="G673" s="211" t="s">
        <v>33</v>
      </c>
      <c r="H673" s="212"/>
      <c r="I673" s="46" t="s">
        <v>34</v>
      </c>
      <c r="J673" s="211" t="s">
        <v>35</v>
      </c>
      <c r="K673" s="223"/>
      <c r="L673" s="212"/>
      <c r="M673" s="224" t="s">
        <v>33</v>
      </c>
      <c r="N673" s="225"/>
      <c r="O673" s="47" t="s">
        <v>34</v>
      </c>
      <c r="P673" s="224" t="s">
        <v>35</v>
      </c>
      <c r="Q673" s="226"/>
      <c r="R673" s="226"/>
      <c r="S673" s="226"/>
      <c r="T673" s="227"/>
      <c r="U673" s="159"/>
      <c r="V673" s="228" t="s">
        <v>36</v>
      </c>
      <c r="W673" s="229"/>
      <c r="X673" s="230"/>
    </row>
    <row r="674" spans="2:24" ht="15.75" thickBot="1">
      <c r="B674" s="169"/>
      <c r="C674" s="208"/>
      <c r="D674" s="210"/>
      <c r="E674" s="210"/>
      <c r="F674" s="210"/>
      <c r="G674" s="48" t="s">
        <v>37</v>
      </c>
      <c r="H674" s="48" t="s">
        <v>38</v>
      </c>
      <c r="I674" s="49" t="s">
        <v>39</v>
      </c>
      <c r="J674" s="48" t="s">
        <v>40</v>
      </c>
      <c r="K674" s="48" t="s">
        <v>41</v>
      </c>
      <c r="L674" s="48" t="s">
        <v>42</v>
      </c>
      <c r="M674" s="50" t="s">
        <v>37</v>
      </c>
      <c r="N674" s="50" t="s">
        <v>38</v>
      </c>
      <c r="O674" s="50" t="s">
        <v>39</v>
      </c>
      <c r="P674" s="50" t="s">
        <v>40</v>
      </c>
      <c r="Q674" s="50" t="s">
        <v>41</v>
      </c>
      <c r="R674" s="50" t="s">
        <v>42</v>
      </c>
      <c r="S674" s="50" t="s">
        <v>12</v>
      </c>
      <c r="T674" s="51" t="s">
        <v>43</v>
      </c>
      <c r="U674" s="159"/>
      <c r="V674" s="52" t="s">
        <v>44</v>
      </c>
      <c r="W674" s="52" t="s">
        <v>45</v>
      </c>
      <c r="X674" s="52" t="s">
        <v>4</v>
      </c>
    </row>
    <row r="675" spans="2:24">
      <c r="B675" s="169"/>
      <c r="C675" s="53"/>
      <c r="D675" s="118"/>
      <c r="E675" s="54"/>
      <c r="F675" s="55"/>
      <c r="G675" s="55"/>
      <c r="H675" s="55"/>
      <c r="I675" s="55"/>
      <c r="J675" s="56"/>
      <c r="K675" s="56"/>
      <c r="L675" s="56" t="str">
        <f t="shared" ref="L675:L682" si="415">IF(K675=0,"",J675-K675)</f>
        <v/>
      </c>
      <c r="M675" s="55" t="str">
        <f t="shared" ref="M675:M682" si="416">IF(G675=0,"",+G675)</f>
        <v/>
      </c>
      <c r="N675" s="55" t="str">
        <f t="shared" ref="N675:N682" si="417">IF(H675=0,"",+H675)</f>
        <v/>
      </c>
      <c r="O675" s="55" t="str">
        <f t="shared" ref="O675:O682" si="418">IF(I675=0,"",+I675)</f>
        <v/>
      </c>
      <c r="P675" s="56"/>
      <c r="Q675" s="56"/>
      <c r="R675" s="56" t="str">
        <f t="shared" ref="R675:R682" si="419">IF(Q675=0,"",P675-Q675)</f>
        <v/>
      </c>
      <c r="S675" s="57"/>
      <c r="T675" s="58" t="str">
        <f t="shared" ref="T675:T682" si="420">IF(S675=0,"",(R675-(R675*S675)/100))</f>
        <v/>
      </c>
      <c r="U675" s="163"/>
      <c r="V675" s="59">
        <f>0-S675</f>
        <v>0</v>
      </c>
      <c r="W675" s="59" t="e">
        <f>IF(R675=0,"",(R675-L675))</f>
        <v>#VALUE!</v>
      </c>
      <c r="X675" s="86" t="e">
        <f>+W675/L675</f>
        <v>#VALUE!</v>
      </c>
    </row>
    <row r="676" spans="2:24">
      <c r="B676" s="169"/>
      <c r="C676" s="61"/>
      <c r="D676" s="62"/>
      <c r="E676" s="63"/>
      <c r="F676" s="64"/>
      <c r="G676" s="64"/>
      <c r="H676" s="64"/>
      <c r="I676" s="64"/>
      <c r="J676" s="65"/>
      <c r="K676" s="65"/>
      <c r="L676" s="65" t="str">
        <f t="shared" si="415"/>
        <v/>
      </c>
      <c r="M676" s="64" t="str">
        <f t="shared" si="416"/>
        <v/>
      </c>
      <c r="N676" s="64" t="str">
        <f t="shared" si="417"/>
        <v/>
      </c>
      <c r="O676" s="64" t="str">
        <f t="shared" si="418"/>
        <v/>
      </c>
      <c r="P676" s="65"/>
      <c r="Q676" s="65"/>
      <c r="R676" s="65" t="str">
        <f t="shared" si="419"/>
        <v/>
      </c>
      <c r="S676" s="66"/>
      <c r="T676" s="67" t="str">
        <f t="shared" si="420"/>
        <v/>
      </c>
      <c r="U676" s="163"/>
      <c r="V676" s="59">
        <f t="shared" ref="V676:V683" si="421">0-S676</f>
        <v>0</v>
      </c>
      <c r="W676" s="59" t="e">
        <f t="shared" ref="W676:W683" si="422">IF(R676=0,"",(R676-L676))</f>
        <v>#VALUE!</v>
      </c>
      <c r="X676" s="86" t="e">
        <f t="shared" ref="X676:X683" si="423">+W676/L676</f>
        <v>#VALUE!</v>
      </c>
    </row>
    <row r="677" spans="2:24">
      <c r="B677" s="169"/>
      <c r="C677" s="61"/>
      <c r="D677" s="62"/>
      <c r="E677" s="63"/>
      <c r="F677" s="64"/>
      <c r="G677" s="64"/>
      <c r="H677" s="64"/>
      <c r="I677" s="64"/>
      <c r="J677" s="65"/>
      <c r="K677" s="65"/>
      <c r="L677" s="65" t="str">
        <f t="shared" si="415"/>
        <v/>
      </c>
      <c r="M677" s="64" t="str">
        <f t="shared" si="416"/>
        <v/>
      </c>
      <c r="N677" s="64" t="str">
        <f t="shared" si="417"/>
        <v/>
      </c>
      <c r="O677" s="64" t="str">
        <f t="shared" si="418"/>
        <v/>
      </c>
      <c r="P677" s="65"/>
      <c r="Q677" s="65"/>
      <c r="R677" s="65" t="str">
        <f t="shared" si="419"/>
        <v/>
      </c>
      <c r="S677" s="66"/>
      <c r="T677" s="67" t="str">
        <f t="shared" si="420"/>
        <v/>
      </c>
      <c r="U677" s="163"/>
      <c r="V677" s="59">
        <f t="shared" si="421"/>
        <v>0</v>
      </c>
      <c r="W677" s="59" t="e">
        <f t="shared" si="422"/>
        <v>#VALUE!</v>
      </c>
      <c r="X677" s="86" t="e">
        <f t="shared" si="423"/>
        <v>#VALUE!</v>
      </c>
    </row>
    <row r="678" spans="2:24">
      <c r="B678" s="169"/>
      <c r="C678" s="61"/>
      <c r="D678" s="62"/>
      <c r="E678" s="63"/>
      <c r="F678" s="64"/>
      <c r="G678" s="64"/>
      <c r="H678" s="64"/>
      <c r="I678" s="64"/>
      <c r="J678" s="65"/>
      <c r="K678" s="65"/>
      <c r="L678" s="65" t="str">
        <f t="shared" si="415"/>
        <v/>
      </c>
      <c r="M678" s="64" t="str">
        <f t="shared" si="416"/>
        <v/>
      </c>
      <c r="N678" s="64" t="str">
        <f t="shared" si="417"/>
        <v/>
      </c>
      <c r="O678" s="64" t="str">
        <f t="shared" si="418"/>
        <v/>
      </c>
      <c r="P678" s="65"/>
      <c r="Q678" s="65"/>
      <c r="R678" s="65" t="str">
        <f t="shared" si="419"/>
        <v/>
      </c>
      <c r="S678" s="66"/>
      <c r="T678" s="67" t="str">
        <f t="shared" si="420"/>
        <v/>
      </c>
      <c r="U678" s="163"/>
      <c r="V678" s="59">
        <f t="shared" si="421"/>
        <v>0</v>
      </c>
      <c r="W678" s="59" t="e">
        <f t="shared" si="422"/>
        <v>#VALUE!</v>
      </c>
      <c r="X678" s="86" t="e">
        <f t="shared" si="423"/>
        <v>#VALUE!</v>
      </c>
    </row>
    <row r="679" spans="2:24">
      <c r="B679" s="169"/>
      <c r="C679" s="61"/>
      <c r="D679" s="62"/>
      <c r="E679" s="63"/>
      <c r="F679" s="64"/>
      <c r="G679" s="64"/>
      <c r="H679" s="64"/>
      <c r="I679" s="64"/>
      <c r="J679" s="65"/>
      <c r="K679" s="65"/>
      <c r="L679" s="65" t="str">
        <f t="shared" si="415"/>
        <v/>
      </c>
      <c r="M679" s="64" t="str">
        <f t="shared" si="416"/>
        <v/>
      </c>
      <c r="N679" s="64" t="str">
        <f t="shared" si="417"/>
        <v/>
      </c>
      <c r="O679" s="64" t="str">
        <f t="shared" si="418"/>
        <v/>
      </c>
      <c r="P679" s="65"/>
      <c r="Q679" s="65"/>
      <c r="R679" s="65" t="str">
        <f t="shared" si="419"/>
        <v/>
      </c>
      <c r="S679" s="66"/>
      <c r="T679" s="67" t="str">
        <f t="shared" si="420"/>
        <v/>
      </c>
      <c r="U679" s="163"/>
      <c r="V679" s="59">
        <f t="shared" si="421"/>
        <v>0</v>
      </c>
      <c r="W679" s="59" t="e">
        <f t="shared" si="422"/>
        <v>#VALUE!</v>
      </c>
      <c r="X679" s="86" t="e">
        <f t="shared" si="423"/>
        <v>#VALUE!</v>
      </c>
    </row>
    <row r="680" spans="2:24">
      <c r="B680" s="169"/>
      <c r="C680" s="61"/>
      <c r="D680" s="62"/>
      <c r="E680" s="63"/>
      <c r="F680" s="64"/>
      <c r="G680" s="64"/>
      <c r="H680" s="64"/>
      <c r="I680" s="64"/>
      <c r="J680" s="65"/>
      <c r="K680" s="65"/>
      <c r="L680" s="65" t="str">
        <f t="shared" si="415"/>
        <v/>
      </c>
      <c r="M680" s="64" t="str">
        <f t="shared" si="416"/>
        <v/>
      </c>
      <c r="N680" s="64" t="str">
        <f t="shared" si="417"/>
        <v/>
      </c>
      <c r="O680" s="64" t="str">
        <f t="shared" si="418"/>
        <v/>
      </c>
      <c r="P680" s="65"/>
      <c r="Q680" s="65"/>
      <c r="R680" s="65" t="str">
        <f t="shared" si="419"/>
        <v/>
      </c>
      <c r="S680" s="66"/>
      <c r="T680" s="67" t="str">
        <f t="shared" si="420"/>
        <v/>
      </c>
      <c r="U680" s="163"/>
      <c r="V680" s="59">
        <f t="shared" si="421"/>
        <v>0</v>
      </c>
      <c r="W680" s="59" t="e">
        <f t="shared" si="422"/>
        <v>#VALUE!</v>
      </c>
      <c r="X680" s="86" t="e">
        <f t="shared" si="423"/>
        <v>#VALUE!</v>
      </c>
    </row>
    <row r="681" spans="2:24">
      <c r="B681" s="169"/>
      <c r="C681" s="61"/>
      <c r="D681" s="62"/>
      <c r="E681" s="63"/>
      <c r="F681" s="64"/>
      <c r="G681" s="64"/>
      <c r="H681" s="64"/>
      <c r="I681" s="64"/>
      <c r="J681" s="65"/>
      <c r="K681" s="65"/>
      <c r="L681" s="65" t="str">
        <f t="shared" si="415"/>
        <v/>
      </c>
      <c r="M681" s="64" t="str">
        <f t="shared" si="416"/>
        <v/>
      </c>
      <c r="N681" s="64" t="str">
        <f t="shared" si="417"/>
        <v/>
      </c>
      <c r="O681" s="64" t="str">
        <f t="shared" si="418"/>
        <v/>
      </c>
      <c r="P681" s="65"/>
      <c r="Q681" s="65"/>
      <c r="R681" s="65" t="str">
        <f t="shared" si="419"/>
        <v/>
      </c>
      <c r="S681" s="66"/>
      <c r="T681" s="67" t="str">
        <f t="shared" si="420"/>
        <v/>
      </c>
      <c r="U681" s="163"/>
      <c r="V681" s="59">
        <f t="shared" si="421"/>
        <v>0</v>
      </c>
      <c r="W681" s="59" t="e">
        <f t="shared" si="422"/>
        <v>#VALUE!</v>
      </c>
      <c r="X681" s="86" t="e">
        <f t="shared" si="423"/>
        <v>#VALUE!</v>
      </c>
    </row>
    <row r="682" spans="2:24">
      <c r="B682" s="169"/>
      <c r="C682" s="61"/>
      <c r="D682" s="62"/>
      <c r="E682" s="63"/>
      <c r="F682" s="64"/>
      <c r="G682" s="64"/>
      <c r="H682" s="64"/>
      <c r="I682" s="64"/>
      <c r="J682" s="65"/>
      <c r="K682" s="65"/>
      <c r="L682" s="65" t="str">
        <f t="shared" si="415"/>
        <v/>
      </c>
      <c r="M682" s="64" t="str">
        <f t="shared" si="416"/>
        <v/>
      </c>
      <c r="N682" s="64" t="str">
        <f t="shared" si="417"/>
        <v/>
      </c>
      <c r="O682" s="64" t="str">
        <f t="shared" si="418"/>
        <v/>
      </c>
      <c r="P682" s="65"/>
      <c r="Q682" s="65"/>
      <c r="R682" s="65" t="str">
        <f t="shared" si="419"/>
        <v/>
      </c>
      <c r="S682" s="66"/>
      <c r="T682" s="67" t="str">
        <f t="shared" si="420"/>
        <v/>
      </c>
      <c r="U682" s="163"/>
      <c r="V682" s="59">
        <f t="shared" si="421"/>
        <v>0</v>
      </c>
      <c r="W682" s="59" t="e">
        <f t="shared" si="422"/>
        <v>#VALUE!</v>
      </c>
      <c r="X682" s="86" t="e">
        <f t="shared" si="423"/>
        <v>#VALUE!</v>
      </c>
    </row>
    <row r="683" spans="2:24" ht="15.75" thickBot="1">
      <c r="B683" s="170"/>
      <c r="C683" s="119"/>
      <c r="D683" s="120"/>
      <c r="E683" s="68"/>
      <c r="F683" s="69"/>
      <c r="G683" s="69"/>
      <c r="H683" s="69"/>
      <c r="I683" s="69"/>
      <c r="J683" s="70"/>
      <c r="K683" s="70"/>
      <c r="L683" s="70" t="str">
        <f>IF(K683=0,"",J683-K683)</f>
        <v/>
      </c>
      <c r="M683" s="69" t="str">
        <f>IF(G683=0,"",+G683)</f>
        <v/>
      </c>
      <c r="N683" s="69" t="str">
        <f>IF(H683=0,"",+H683)</f>
        <v/>
      </c>
      <c r="O683" s="69" t="str">
        <f>IF(I683=0,"",+I683)</f>
        <v/>
      </c>
      <c r="P683" s="70"/>
      <c r="Q683" s="70"/>
      <c r="R683" s="70" t="str">
        <f>IF(Q683=0,"",P683-Q683)</f>
        <v/>
      </c>
      <c r="S683" s="71"/>
      <c r="T683" s="72" t="str">
        <f>IF(S683=0,"",(R683-(R683*S683)/100))</f>
        <v/>
      </c>
      <c r="U683" s="163"/>
      <c r="V683" s="59">
        <f t="shared" si="421"/>
        <v>0</v>
      </c>
      <c r="W683" s="59" t="e">
        <f t="shared" si="422"/>
        <v>#VALUE!</v>
      </c>
      <c r="X683" s="86" t="e">
        <f t="shared" si="423"/>
        <v>#VALUE!</v>
      </c>
    </row>
    <row r="684" spans="2:24" ht="15.75" thickBot="1">
      <c r="B684" s="1"/>
      <c r="C684" s="1"/>
      <c r="D684" s="1"/>
      <c r="E684" s="2"/>
      <c r="F684" s="3"/>
      <c r="G684" s="4"/>
      <c r="H684" s="4"/>
      <c r="I684" s="5"/>
      <c r="J684" s="73"/>
      <c r="K684" s="73"/>
      <c r="L684" s="73"/>
      <c r="M684" s="4"/>
      <c r="N684" s="4"/>
      <c r="O684" s="4"/>
      <c r="P684" s="73"/>
      <c r="Q684" s="73"/>
      <c r="R684" s="203"/>
      <c r="S684" s="4"/>
      <c r="T684" s="4"/>
      <c r="U684" s="157"/>
      <c r="V684" s="74"/>
      <c r="W684" s="4"/>
      <c r="X684" s="4"/>
    </row>
    <row r="685" spans="2:24">
      <c r="B685" s="1"/>
      <c r="C685" s="75">
        <f>COUNT(C675:C683)</f>
        <v>0</v>
      </c>
      <c r="D685" s="76"/>
      <c r="E685" s="77"/>
      <c r="F685" s="213" t="s">
        <v>46</v>
      </c>
      <c r="G685" s="214"/>
      <c r="H685" s="214"/>
      <c r="I685" s="215"/>
      <c r="J685" s="78">
        <f>SUM(J675:J683)</f>
        <v>0</v>
      </c>
      <c r="K685" s="78">
        <f>SUM(K675:K683)</f>
        <v>0</v>
      </c>
      <c r="L685" s="78">
        <f>SUM(L675:L683)</f>
        <v>0</v>
      </c>
      <c r="M685" s="79"/>
      <c r="N685" s="79"/>
      <c r="O685" s="79"/>
      <c r="P685" s="78">
        <f>SUM(P675:P683)</f>
        <v>0</v>
      </c>
      <c r="Q685" s="78">
        <f>SUM(Q675:Q683)</f>
        <v>0</v>
      </c>
      <c r="R685" s="205">
        <f>SUM(R675:R683)</f>
        <v>0</v>
      </c>
      <c r="S685" s="174" t="e">
        <f>ROUND((((R685-T685)/R685)*100),2)</f>
        <v>#DIV/0!</v>
      </c>
      <c r="T685" s="81">
        <f>SUM(T675:T683)</f>
        <v>0</v>
      </c>
      <c r="U685" s="164"/>
      <c r="V685" s="82"/>
      <c r="W685" s="83" t="e">
        <f>SUM(W675:W683)</f>
        <v>#VALUE!</v>
      </c>
      <c r="X685" s="83" t="e">
        <f>SUM(X675:X683)</f>
        <v>#VALUE!</v>
      </c>
    </row>
    <row r="686" spans="2:24">
      <c r="C686" s="75">
        <f>SUM(C685)+C669</f>
        <v>0</v>
      </c>
      <c r="D686" s="76"/>
      <c r="E686" s="77"/>
      <c r="F686" s="213" t="s">
        <v>47</v>
      </c>
      <c r="G686" s="214"/>
      <c r="H686" s="214"/>
      <c r="I686" s="215"/>
      <c r="J686" s="78">
        <f>SUM(J675:J683)+J669</f>
        <v>0</v>
      </c>
      <c r="K686" s="78">
        <f>SUM(K675:K683)+K669</f>
        <v>0</v>
      </c>
      <c r="L686" s="78">
        <f>SUM(L675:L683)+L669</f>
        <v>0</v>
      </c>
      <c r="M686" s="79"/>
      <c r="N686" s="79"/>
      <c r="O686" s="79"/>
      <c r="P686" s="78">
        <f>SUM(P675:P683)+P669</f>
        <v>0</v>
      </c>
      <c r="Q686" s="78">
        <f>SUM(Q675:Q683)+Q669</f>
        <v>0</v>
      </c>
      <c r="R686" s="204">
        <f>SUM(R675:R683)+R669</f>
        <v>0</v>
      </c>
      <c r="S686" s="128"/>
      <c r="T686" s="127">
        <f>SUM(T675:T683)+T669</f>
        <v>0</v>
      </c>
      <c r="U686" s="164"/>
      <c r="V686" s="82"/>
      <c r="W686" s="85" t="e">
        <f>+W685</f>
        <v>#VALUE!</v>
      </c>
      <c r="X686" s="83"/>
    </row>
    <row r="688" spans="2:24" ht="15.75" thickBot="1"/>
    <row r="689" spans="2:24" ht="15.75" thickBot="1">
      <c r="B689" s="1"/>
      <c r="C689" s="1"/>
      <c r="D689" s="1" t="s">
        <v>26</v>
      </c>
      <c r="E689" s="2">
        <v>26</v>
      </c>
      <c r="F689" s="45"/>
      <c r="G689" s="216" t="s">
        <v>27</v>
      </c>
      <c r="H689" s="217"/>
      <c r="I689" s="217"/>
      <c r="J689" s="217"/>
      <c r="K689" s="217"/>
      <c r="L689" s="218"/>
      <c r="M689" s="219" t="s">
        <v>28</v>
      </c>
      <c r="N689" s="220"/>
      <c r="O689" s="220"/>
      <c r="P689" s="220"/>
      <c r="Q689" s="220"/>
      <c r="R689" s="220"/>
      <c r="S689" s="220"/>
      <c r="T689" s="221"/>
      <c r="U689" s="162"/>
      <c r="V689" s="2"/>
      <c r="W689" s="222"/>
      <c r="X689" s="222"/>
    </row>
    <row r="690" spans="2:24" ht="14.45" customHeight="1">
      <c r="B690" s="168" t="s">
        <v>55</v>
      </c>
      <c r="C690" s="207" t="s">
        <v>29</v>
      </c>
      <c r="D690" s="209" t="s">
        <v>30</v>
      </c>
      <c r="E690" s="209" t="s">
        <v>31</v>
      </c>
      <c r="F690" s="209" t="s">
        <v>32</v>
      </c>
      <c r="G690" s="211" t="s">
        <v>33</v>
      </c>
      <c r="H690" s="212"/>
      <c r="I690" s="46" t="s">
        <v>34</v>
      </c>
      <c r="J690" s="211" t="s">
        <v>35</v>
      </c>
      <c r="K690" s="223"/>
      <c r="L690" s="212"/>
      <c r="M690" s="224" t="s">
        <v>33</v>
      </c>
      <c r="N690" s="225"/>
      <c r="O690" s="47" t="s">
        <v>34</v>
      </c>
      <c r="P690" s="224" t="s">
        <v>35</v>
      </c>
      <c r="Q690" s="226"/>
      <c r="R690" s="226"/>
      <c r="S690" s="226"/>
      <c r="T690" s="227"/>
      <c r="U690" s="159"/>
      <c r="V690" s="228" t="s">
        <v>36</v>
      </c>
      <c r="W690" s="229"/>
      <c r="X690" s="230"/>
    </row>
    <row r="691" spans="2:24" ht="15.75" thickBot="1">
      <c r="B691" s="169"/>
      <c r="C691" s="208"/>
      <c r="D691" s="210"/>
      <c r="E691" s="210"/>
      <c r="F691" s="210"/>
      <c r="G691" s="48" t="s">
        <v>37</v>
      </c>
      <c r="H691" s="48" t="s">
        <v>38</v>
      </c>
      <c r="I691" s="49" t="s">
        <v>39</v>
      </c>
      <c r="J691" s="48" t="s">
        <v>40</v>
      </c>
      <c r="K691" s="48" t="s">
        <v>41</v>
      </c>
      <c r="L691" s="48" t="s">
        <v>42</v>
      </c>
      <c r="M691" s="50" t="s">
        <v>37</v>
      </c>
      <c r="N691" s="50" t="s">
        <v>38</v>
      </c>
      <c r="O691" s="50" t="s">
        <v>39</v>
      </c>
      <c r="P691" s="50" t="s">
        <v>40</v>
      </c>
      <c r="Q691" s="50" t="s">
        <v>41</v>
      </c>
      <c r="R691" s="50" t="s">
        <v>42</v>
      </c>
      <c r="S691" s="50" t="s">
        <v>12</v>
      </c>
      <c r="T691" s="51" t="s">
        <v>43</v>
      </c>
      <c r="U691" s="159"/>
      <c r="V691" s="52" t="s">
        <v>44</v>
      </c>
      <c r="W691" s="52" t="s">
        <v>45</v>
      </c>
      <c r="X691" s="52" t="s">
        <v>4</v>
      </c>
    </row>
    <row r="692" spans="2:24">
      <c r="B692" s="169"/>
      <c r="C692" s="53"/>
      <c r="D692" s="118"/>
      <c r="E692" s="54"/>
      <c r="F692" s="55"/>
      <c r="G692" s="55"/>
      <c r="H692" s="55"/>
      <c r="I692" s="55"/>
      <c r="J692" s="56"/>
      <c r="K692" s="56"/>
      <c r="L692" s="56" t="str">
        <f t="shared" ref="L692:L699" si="424">IF(K692=0,"",J692-K692)</f>
        <v/>
      </c>
      <c r="M692" s="55" t="str">
        <f t="shared" ref="M692:M699" si="425">IF(G692=0,"",+G692)</f>
        <v/>
      </c>
      <c r="N692" s="55" t="str">
        <f t="shared" ref="N692:N699" si="426">IF(H692=0,"",+H692)</f>
        <v/>
      </c>
      <c r="O692" s="55" t="str">
        <f t="shared" ref="O692:O699" si="427">IF(I692=0,"",+I692)</f>
        <v/>
      </c>
      <c r="P692" s="56"/>
      <c r="Q692" s="56"/>
      <c r="R692" s="56" t="str">
        <f t="shared" ref="R692:R699" si="428">IF(Q692=0,"",P692-Q692)</f>
        <v/>
      </c>
      <c r="S692" s="57"/>
      <c r="T692" s="58" t="str">
        <f t="shared" ref="T692:T699" si="429">IF(S692=0,"",(R692-(R692*S692)/100))</f>
        <v/>
      </c>
      <c r="U692" s="163"/>
      <c r="V692" s="59">
        <f>0-S692</f>
        <v>0</v>
      </c>
      <c r="W692" s="59" t="e">
        <f>IF(R692=0,"",(R692-L692))</f>
        <v>#VALUE!</v>
      </c>
      <c r="X692" s="86" t="e">
        <f>+W692/L692</f>
        <v>#VALUE!</v>
      </c>
    </row>
    <row r="693" spans="2:24">
      <c r="B693" s="169"/>
      <c r="C693" s="61"/>
      <c r="D693" s="62"/>
      <c r="E693" s="63"/>
      <c r="F693" s="64"/>
      <c r="G693" s="64"/>
      <c r="H693" s="64"/>
      <c r="I693" s="64"/>
      <c r="J693" s="65"/>
      <c r="K693" s="65"/>
      <c r="L693" s="65" t="str">
        <f t="shared" si="424"/>
        <v/>
      </c>
      <c r="M693" s="64" t="str">
        <f t="shared" si="425"/>
        <v/>
      </c>
      <c r="N693" s="64" t="str">
        <f t="shared" si="426"/>
        <v/>
      </c>
      <c r="O693" s="64" t="str">
        <f t="shared" si="427"/>
        <v/>
      </c>
      <c r="P693" s="65"/>
      <c r="Q693" s="65"/>
      <c r="R693" s="65" t="str">
        <f t="shared" si="428"/>
        <v/>
      </c>
      <c r="S693" s="66"/>
      <c r="T693" s="67" t="str">
        <f t="shared" si="429"/>
        <v/>
      </c>
      <c r="U693" s="163"/>
      <c r="V693" s="59">
        <f t="shared" ref="V693:V700" si="430">0-S693</f>
        <v>0</v>
      </c>
      <c r="W693" s="59" t="e">
        <f t="shared" ref="W693:W700" si="431">IF(R693=0,"",(R693-L693))</f>
        <v>#VALUE!</v>
      </c>
      <c r="X693" s="86" t="e">
        <f t="shared" ref="X693:X700" si="432">+W693/L693</f>
        <v>#VALUE!</v>
      </c>
    </row>
    <row r="694" spans="2:24">
      <c r="B694" s="169"/>
      <c r="C694" s="61"/>
      <c r="D694" s="62"/>
      <c r="E694" s="63"/>
      <c r="F694" s="64"/>
      <c r="G694" s="64"/>
      <c r="H694" s="64"/>
      <c r="I694" s="64"/>
      <c r="J694" s="65"/>
      <c r="K694" s="65"/>
      <c r="L694" s="65" t="str">
        <f t="shared" si="424"/>
        <v/>
      </c>
      <c r="M694" s="64" t="str">
        <f t="shared" si="425"/>
        <v/>
      </c>
      <c r="N694" s="64" t="str">
        <f t="shared" si="426"/>
        <v/>
      </c>
      <c r="O694" s="64" t="str">
        <f t="shared" si="427"/>
        <v/>
      </c>
      <c r="P694" s="65"/>
      <c r="Q694" s="65"/>
      <c r="R694" s="65" t="str">
        <f t="shared" si="428"/>
        <v/>
      </c>
      <c r="S694" s="66"/>
      <c r="T694" s="67" t="str">
        <f t="shared" si="429"/>
        <v/>
      </c>
      <c r="U694" s="163"/>
      <c r="V694" s="59">
        <f t="shared" si="430"/>
        <v>0</v>
      </c>
      <c r="W694" s="59" t="e">
        <f t="shared" si="431"/>
        <v>#VALUE!</v>
      </c>
      <c r="X694" s="86" t="e">
        <f t="shared" si="432"/>
        <v>#VALUE!</v>
      </c>
    </row>
    <row r="695" spans="2:24">
      <c r="B695" s="169"/>
      <c r="C695" s="61"/>
      <c r="D695" s="62"/>
      <c r="E695" s="63"/>
      <c r="F695" s="64"/>
      <c r="G695" s="64"/>
      <c r="H695" s="64"/>
      <c r="I695" s="64"/>
      <c r="J695" s="65"/>
      <c r="K695" s="65"/>
      <c r="L695" s="65" t="str">
        <f t="shared" si="424"/>
        <v/>
      </c>
      <c r="M695" s="64" t="str">
        <f t="shared" si="425"/>
        <v/>
      </c>
      <c r="N695" s="64" t="str">
        <f t="shared" si="426"/>
        <v/>
      </c>
      <c r="O695" s="64" t="str">
        <f t="shared" si="427"/>
        <v/>
      </c>
      <c r="P695" s="65"/>
      <c r="Q695" s="65"/>
      <c r="R695" s="65" t="str">
        <f t="shared" si="428"/>
        <v/>
      </c>
      <c r="S695" s="66"/>
      <c r="T695" s="67" t="str">
        <f t="shared" si="429"/>
        <v/>
      </c>
      <c r="U695" s="163"/>
      <c r="V695" s="59">
        <f t="shared" si="430"/>
        <v>0</v>
      </c>
      <c r="W695" s="59" t="e">
        <f t="shared" si="431"/>
        <v>#VALUE!</v>
      </c>
      <c r="X695" s="86" t="e">
        <f t="shared" si="432"/>
        <v>#VALUE!</v>
      </c>
    </row>
    <row r="696" spans="2:24">
      <c r="B696" s="169"/>
      <c r="C696" s="61"/>
      <c r="D696" s="62"/>
      <c r="E696" s="63"/>
      <c r="F696" s="64"/>
      <c r="G696" s="64"/>
      <c r="H696" s="64"/>
      <c r="I696" s="64"/>
      <c r="J696" s="65"/>
      <c r="K696" s="65"/>
      <c r="L696" s="65" t="str">
        <f t="shared" si="424"/>
        <v/>
      </c>
      <c r="M696" s="64" t="str">
        <f t="shared" si="425"/>
        <v/>
      </c>
      <c r="N696" s="64" t="str">
        <f t="shared" si="426"/>
        <v/>
      </c>
      <c r="O696" s="64" t="str">
        <f t="shared" si="427"/>
        <v/>
      </c>
      <c r="P696" s="65"/>
      <c r="Q696" s="65"/>
      <c r="R696" s="65" t="str">
        <f t="shared" si="428"/>
        <v/>
      </c>
      <c r="S696" s="66"/>
      <c r="T696" s="67" t="str">
        <f t="shared" si="429"/>
        <v/>
      </c>
      <c r="U696" s="163"/>
      <c r="V696" s="59">
        <f t="shared" si="430"/>
        <v>0</v>
      </c>
      <c r="W696" s="59" t="e">
        <f t="shared" si="431"/>
        <v>#VALUE!</v>
      </c>
      <c r="X696" s="86" t="e">
        <f t="shared" si="432"/>
        <v>#VALUE!</v>
      </c>
    </row>
    <row r="697" spans="2:24">
      <c r="B697" s="169"/>
      <c r="C697" s="61"/>
      <c r="D697" s="62"/>
      <c r="E697" s="63"/>
      <c r="F697" s="64"/>
      <c r="G697" s="64"/>
      <c r="H697" s="64"/>
      <c r="I697" s="64"/>
      <c r="J697" s="65"/>
      <c r="K697" s="65"/>
      <c r="L697" s="65" t="str">
        <f t="shared" si="424"/>
        <v/>
      </c>
      <c r="M697" s="64" t="str">
        <f t="shared" si="425"/>
        <v/>
      </c>
      <c r="N697" s="64" t="str">
        <f t="shared" si="426"/>
        <v/>
      </c>
      <c r="O697" s="64" t="str">
        <f t="shared" si="427"/>
        <v/>
      </c>
      <c r="P697" s="65"/>
      <c r="Q697" s="65"/>
      <c r="R697" s="65" t="str">
        <f t="shared" si="428"/>
        <v/>
      </c>
      <c r="S697" s="66"/>
      <c r="T697" s="67" t="str">
        <f t="shared" si="429"/>
        <v/>
      </c>
      <c r="U697" s="163"/>
      <c r="V697" s="59">
        <f t="shared" si="430"/>
        <v>0</v>
      </c>
      <c r="W697" s="59" t="e">
        <f t="shared" si="431"/>
        <v>#VALUE!</v>
      </c>
      <c r="X697" s="86" t="e">
        <f t="shared" si="432"/>
        <v>#VALUE!</v>
      </c>
    </row>
    <row r="698" spans="2:24">
      <c r="B698" s="169"/>
      <c r="C698" s="61"/>
      <c r="D698" s="62"/>
      <c r="E698" s="63"/>
      <c r="F698" s="64"/>
      <c r="G698" s="64"/>
      <c r="H698" s="64"/>
      <c r="I698" s="64"/>
      <c r="J698" s="65"/>
      <c r="K698" s="65"/>
      <c r="L698" s="65" t="str">
        <f t="shared" si="424"/>
        <v/>
      </c>
      <c r="M698" s="64" t="str">
        <f t="shared" si="425"/>
        <v/>
      </c>
      <c r="N698" s="64" t="str">
        <f t="shared" si="426"/>
        <v/>
      </c>
      <c r="O698" s="64" t="str">
        <f t="shared" si="427"/>
        <v/>
      </c>
      <c r="P698" s="65"/>
      <c r="Q698" s="65"/>
      <c r="R698" s="65" t="str">
        <f t="shared" si="428"/>
        <v/>
      </c>
      <c r="S698" s="66"/>
      <c r="T698" s="67" t="str">
        <f t="shared" si="429"/>
        <v/>
      </c>
      <c r="U698" s="163"/>
      <c r="V698" s="59">
        <f t="shared" si="430"/>
        <v>0</v>
      </c>
      <c r="W698" s="59" t="e">
        <f t="shared" si="431"/>
        <v>#VALUE!</v>
      </c>
      <c r="X698" s="86" t="e">
        <f t="shared" si="432"/>
        <v>#VALUE!</v>
      </c>
    </row>
    <row r="699" spans="2:24">
      <c r="B699" s="169"/>
      <c r="C699" s="61"/>
      <c r="D699" s="62"/>
      <c r="E699" s="63"/>
      <c r="F699" s="64"/>
      <c r="G699" s="64"/>
      <c r="H699" s="64"/>
      <c r="I699" s="64"/>
      <c r="J699" s="65"/>
      <c r="K699" s="65"/>
      <c r="L699" s="65" t="str">
        <f t="shared" si="424"/>
        <v/>
      </c>
      <c r="M699" s="64" t="str">
        <f t="shared" si="425"/>
        <v/>
      </c>
      <c r="N699" s="64" t="str">
        <f t="shared" si="426"/>
        <v/>
      </c>
      <c r="O699" s="64" t="str">
        <f t="shared" si="427"/>
        <v/>
      </c>
      <c r="P699" s="65"/>
      <c r="Q699" s="65"/>
      <c r="R699" s="65" t="str">
        <f t="shared" si="428"/>
        <v/>
      </c>
      <c r="S699" s="66"/>
      <c r="T699" s="67" t="str">
        <f t="shared" si="429"/>
        <v/>
      </c>
      <c r="U699" s="163"/>
      <c r="V699" s="59">
        <f t="shared" si="430"/>
        <v>0</v>
      </c>
      <c r="W699" s="59" t="e">
        <f t="shared" si="431"/>
        <v>#VALUE!</v>
      </c>
      <c r="X699" s="86" t="e">
        <f t="shared" si="432"/>
        <v>#VALUE!</v>
      </c>
    </row>
    <row r="700" spans="2:24" ht="15.75" thickBot="1">
      <c r="B700" s="170"/>
      <c r="C700" s="119"/>
      <c r="D700" s="120"/>
      <c r="E700" s="68"/>
      <c r="F700" s="69"/>
      <c r="G700" s="69"/>
      <c r="H700" s="69"/>
      <c r="I700" s="69"/>
      <c r="J700" s="70"/>
      <c r="K700" s="70"/>
      <c r="L700" s="70" t="str">
        <f>IF(K700=0,"",J700-K700)</f>
        <v/>
      </c>
      <c r="M700" s="69" t="str">
        <f>IF(G700=0,"",+G700)</f>
        <v/>
      </c>
      <c r="N700" s="69" t="str">
        <f>IF(H700=0,"",+H700)</f>
        <v/>
      </c>
      <c r="O700" s="69" t="str">
        <f>IF(I700=0,"",+I700)</f>
        <v/>
      </c>
      <c r="P700" s="70"/>
      <c r="Q700" s="70"/>
      <c r="R700" s="70" t="str">
        <f>IF(Q700=0,"",P700-Q700)</f>
        <v/>
      </c>
      <c r="S700" s="71"/>
      <c r="T700" s="72" t="str">
        <f>IF(S700=0,"",(R700-(R700*S700)/100))</f>
        <v/>
      </c>
      <c r="U700" s="163"/>
      <c r="V700" s="59">
        <f t="shared" si="430"/>
        <v>0</v>
      </c>
      <c r="W700" s="59" t="e">
        <f t="shared" si="431"/>
        <v>#VALUE!</v>
      </c>
      <c r="X700" s="86" t="e">
        <f t="shared" si="432"/>
        <v>#VALUE!</v>
      </c>
    </row>
    <row r="701" spans="2:24">
      <c r="B701" s="1"/>
      <c r="C701" s="1"/>
      <c r="D701" s="1"/>
      <c r="E701" s="2"/>
      <c r="F701" s="3"/>
      <c r="G701" s="4"/>
      <c r="H701" s="4"/>
      <c r="I701" s="5"/>
      <c r="J701" s="73"/>
      <c r="K701" s="73"/>
      <c r="L701" s="73"/>
      <c r="M701" s="4"/>
      <c r="N701" s="4"/>
      <c r="O701" s="4"/>
      <c r="P701" s="73"/>
      <c r="Q701" s="73"/>
      <c r="R701" s="203"/>
      <c r="S701" s="4"/>
      <c r="T701" s="4"/>
      <c r="U701" s="157"/>
      <c r="V701" s="74"/>
      <c r="W701" s="4"/>
      <c r="X701" s="4"/>
    </row>
    <row r="702" spans="2:24">
      <c r="B702" s="1"/>
      <c r="C702" s="75">
        <f>COUNT(C692:C700)</f>
        <v>0</v>
      </c>
      <c r="D702" s="76"/>
      <c r="E702" s="77"/>
      <c r="F702" s="213" t="s">
        <v>46</v>
      </c>
      <c r="G702" s="214"/>
      <c r="H702" s="214"/>
      <c r="I702" s="215"/>
      <c r="J702" s="78">
        <f>SUM(J692:J700)</f>
        <v>0</v>
      </c>
      <c r="K702" s="78">
        <f>SUM(K692:K700)</f>
        <v>0</v>
      </c>
      <c r="L702" s="78">
        <f>SUM(L692:L700)</f>
        <v>0</v>
      </c>
      <c r="M702" s="79"/>
      <c r="N702" s="79"/>
      <c r="O702" s="79"/>
      <c r="P702" s="78">
        <f>SUM(P692:P700)</f>
        <v>0</v>
      </c>
      <c r="Q702" s="78">
        <f>SUM(Q692:Q700)</f>
        <v>0</v>
      </c>
      <c r="R702" s="204">
        <f>SUM(R692:R700)</f>
        <v>0</v>
      </c>
      <c r="S702" s="128" t="e">
        <f>ROUND((((R702-T702)/R702)*100),2)</f>
        <v>#DIV/0!</v>
      </c>
      <c r="T702" s="127">
        <f>SUM(T692:T700)</f>
        <v>0</v>
      </c>
      <c r="U702" s="164"/>
      <c r="V702" s="82"/>
      <c r="W702" s="83" t="e">
        <f>SUM(W692:W700)</f>
        <v>#VALUE!</v>
      </c>
      <c r="X702" s="83" t="e">
        <f>SUM(X692:X700)</f>
        <v>#VALUE!</v>
      </c>
    </row>
    <row r="703" spans="2:24">
      <c r="C703" s="75">
        <f>SUM(C702)+C686</f>
        <v>0</v>
      </c>
      <c r="D703" s="76"/>
      <c r="E703" s="77"/>
      <c r="F703" s="213" t="s">
        <v>47</v>
      </c>
      <c r="G703" s="214"/>
      <c r="H703" s="214"/>
      <c r="I703" s="215"/>
      <c r="J703" s="78">
        <f>SUM(J692:J700)+J686</f>
        <v>0</v>
      </c>
      <c r="K703" s="78">
        <f>SUM(K692:K700)+K686</f>
        <v>0</v>
      </c>
      <c r="L703" s="78">
        <f>SUM(L692:L700)+L686</f>
        <v>0</v>
      </c>
      <c r="M703" s="79"/>
      <c r="N703" s="79"/>
      <c r="O703" s="79"/>
      <c r="P703" s="78">
        <f>SUM(P692:P700)+P686</f>
        <v>0</v>
      </c>
      <c r="Q703" s="78">
        <f>SUM(Q692:Q700)+Q686</f>
        <v>0</v>
      </c>
      <c r="R703" s="204">
        <f>SUM(R692:R700)+R686</f>
        <v>0</v>
      </c>
      <c r="S703" s="128"/>
      <c r="T703" s="127">
        <f>SUM(T692:T700)+T686</f>
        <v>0</v>
      </c>
      <c r="U703" s="164"/>
      <c r="V703" s="82"/>
      <c r="W703" s="85" t="e">
        <f>+W702</f>
        <v>#VALUE!</v>
      </c>
      <c r="X703" s="83"/>
    </row>
    <row r="705" spans="2:24" ht="15.75" thickBot="1"/>
    <row r="706" spans="2:24" ht="15.75" thickBot="1">
      <c r="B706" s="1"/>
      <c r="C706" s="1"/>
      <c r="D706" s="1" t="s">
        <v>26</v>
      </c>
      <c r="E706" s="2">
        <v>26</v>
      </c>
      <c r="F706" s="45"/>
      <c r="G706" s="216" t="s">
        <v>27</v>
      </c>
      <c r="H706" s="217"/>
      <c r="I706" s="217"/>
      <c r="J706" s="217"/>
      <c r="K706" s="217"/>
      <c r="L706" s="218"/>
      <c r="M706" s="219" t="s">
        <v>28</v>
      </c>
      <c r="N706" s="220"/>
      <c r="O706" s="220"/>
      <c r="P706" s="220"/>
      <c r="Q706" s="220"/>
      <c r="R706" s="220"/>
      <c r="S706" s="220"/>
      <c r="T706" s="221"/>
      <c r="U706" s="162"/>
      <c r="V706" s="2"/>
      <c r="W706" s="222"/>
      <c r="X706" s="222"/>
    </row>
    <row r="707" spans="2:24" ht="14.45" customHeight="1">
      <c r="B707" s="168" t="s">
        <v>56</v>
      </c>
      <c r="C707" s="207" t="s">
        <v>29</v>
      </c>
      <c r="D707" s="209" t="s">
        <v>30</v>
      </c>
      <c r="E707" s="209" t="s">
        <v>31</v>
      </c>
      <c r="F707" s="209" t="s">
        <v>32</v>
      </c>
      <c r="G707" s="211" t="s">
        <v>33</v>
      </c>
      <c r="H707" s="212"/>
      <c r="I707" s="46" t="s">
        <v>34</v>
      </c>
      <c r="J707" s="211" t="s">
        <v>35</v>
      </c>
      <c r="K707" s="223"/>
      <c r="L707" s="212"/>
      <c r="M707" s="224" t="s">
        <v>33</v>
      </c>
      <c r="N707" s="225"/>
      <c r="O707" s="47" t="s">
        <v>34</v>
      </c>
      <c r="P707" s="224" t="s">
        <v>35</v>
      </c>
      <c r="Q707" s="226"/>
      <c r="R707" s="226"/>
      <c r="S707" s="226"/>
      <c r="T707" s="227"/>
      <c r="U707" s="159"/>
      <c r="V707" s="228" t="s">
        <v>36</v>
      </c>
      <c r="W707" s="229"/>
      <c r="X707" s="230"/>
    </row>
    <row r="708" spans="2:24" ht="15.75" thickBot="1">
      <c r="B708" s="169"/>
      <c r="C708" s="208"/>
      <c r="D708" s="210"/>
      <c r="E708" s="210"/>
      <c r="F708" s="210"/>
      <c r="G708" s="48" t="s">
        <v>37</v>
      </c>
      <c r="H708" s="48" t="s">
        <v>38</v>
      </c>
      <c r="I708" s="49" t="s">
        <v>39</v>
      </c>
      <c r="J708" s="48" t="s">
        <v>40</v>
      </c>
      <c r="K708" s="48" t="s">
        <v>41</v>
      </c>
      <c r="L708" s="48" t="s">
        <v>42</v>
      </c>
      <c r="M708" s="50" t="s">
        <v>37</v>
      </c>
      <c r="N708" s="50" t="s">
        <v>38</v>
      </c>
      <c r="O708" s="50" t="s">
        <v>39</v>
      </c>
      <c r="P708" s="50" t="s">
        <v>40</v>
      </c>
      <c r="Q708" s="50" t="s">
        <v>41</v>
      </c>
      <c r="R708" s="50" t="s">
        <v>42</v>
      </c>
      <c r="S708" s="50" t="s">
        <v>12</v>
      </c>
      <c r="T708" s="51" t="s">
        <v>43</v>
      </c>
      <c r="U708" s="159"/>
      <c r="V708" s="52" t="s">
        <v>44</v>
      </c>
      <c r="W708" s="52" t="s">
        <v>45</v>
      </c>
      <c r="X708" s="52" t="s">
        <v>4</v>
      </c>
    </row>
    <row r="709" spans="2:24">
      <c r="B709" s="169"/>
      <c r="C709" s="53"/>
      <c r="D709" s="62"/>
      <c r="E709" s="54"/>
      <c r="F709" s="55"/>
      <c r="G709" s="55"/>
      <c r="H709" s="55"/>
      <c r="I709" s="55"/>
      <c r="J709" s="56"/>
      <c r="K709" s="56"/>
      <c r="L709" s="56"/>
      <c r="M709" s="55"/>
      <c r="N709" s="55"/>
      <c r="O709" s="55"/>
      <c r="P709" s="56"/>
      <c r="Q709" s="56"/>
      <c r="R709" s="56"/>
      <c r="S709" s="57"/>
      <c r="T709" s="58" t="str">
        <f t="shared" ref="T709:T717" si="433">IF(S709=0,"",(R709-(R709*S709)/100))</f>
        <v/>
      </c>
      <c r="U709" s="163"/>
      <c r="V709" s="59">
        <f>0-S709</f>
        <v>0</v>
      </c>
      <c r="W709" s="59" t="str">
        <f>IF(R709=0,"",(R709-L709))</f>
        <v/>
      </c>
      <c r="X709" s="86" t="e">
        <f>+W709/L709</f>
        <v>#VALUE!</v>
      </c>
    </row>
    <row r="710" spans="2:24">
      <c r="B710" s="169"/>
      <c r="C710" s="61"/>
      <c r="D710" s="62"/>
      <c r="E710" s="63"/>
      <c r="F710" s="64"/>
      <c r="G710" s="64"/>
      <c r="H710" s="64"/>
      <c r="I710" s="64"/>
      <c r="J710" s="65"/>
      <c r="K710" s="65"/>
      <c r="L710" s="65"/>
      <c r="M710" s="64"/>
      <c r="N710" s="64"/>
      <c r="O710" s="64"/>
      <c r="P710" s="65"/>
      <c r="Q710" s="65"/>
      <c r="R710" s="65"/>
      <c r="S710" s="66"/>
      <c r="T710" s="67" t="str">
        <f t="shared" si="433"/>
        <v/>
      </c>
      <c r="U710" s="163"/>
      <c r="V710" s="59">
        <f t="shared" ref="V710:V717" si="434">0-S710</f>
        <v>0</v>
      </c>
      <c r="W710" s="59" t="str">
        <f t="shared" ref="W710:W717" si="435">IF(R710=0,"",(R710-L710))</f>
        <v/>
      </c>
      <c r="X710" s="86" t="e">
        <f t="shared" ref="X710:X717" si="436">+W710/L710</f>
        <v>#VALUE!</v>
      </c>
    </row>
    <row r="711" spans="2:24">
      <c r="B711" s="169"/>
      <c r="C711" s="61"/>
      <c r="D711" s="62"/>
      <c r="E711" s="63"/>
      <c r="F711" s="64"/>
      <c r="G711" s="64"/>
      <c r="H711" s="64"/>
      <c r="I711" s="64"/>
      <c r="J711" s="65"/>
      <c r="K711" s="65"/>
      <c r="L711" s="65"/>
      <c r="M711" s="64"/>
      <c r="N711" s="64"/>
      <c r="O711" s="64"/>
      <c r="P711" s="65"/>
      <c r="Q711" s="65"/>
      <c r="R711" s="65"/>
      <c r="S711" s="66"/>
      <c r="T711" s="67" t="str">
        <f t="shared" si="433"/>
        <v/>
      </c>
      <c r="U711" s="163"/>
      <c r="V711" s="59">
        <f t="shared" si="434"/>
        <v>0</v>
      </c>
      <c r="W711" s="59" t="str">
        <f t="shared" si="435"/>
        <v/>
      </c>
      <c r="X711" s="86" t="e">
        <f t="shared" si="436"/>
        <v>#VALUE!</v>
      </c>
    </row>
    <row r="712" spans="2:24">
      <c r="B712" s="169"/>
      <c r="C712" s="61"/>
      <c r="D712" s="62"/>
      <c r="E712" s="63"/>
      <c r="F712" s="64"/>
      <c r="G712" s="64"/>
      <c r="H712" s="64"/>
      <c r="I712" s="64"/>
      <c r="J712" s="65"/>
      <c r="K712" s="65"/>
      <c r="L712" s="65"/>
      <c r="M712" s="64"/>
      <c r="N712" s="64"/>
      <c r="O712" s="64"/>
      <c r="P712" s="65"/>
      <c r="Q712" s="65"/>
      <c r="R712" s="65"/>
      <c r="S712" s="66"/>
      <c r="T712" s="67" t="str">
        <f t="shared" si="433"/>
        <v/>
      </c>
      <c r="U712" s="163"/>
      <c r="V712" s="59">
        <f t="shared" si="434"/>
        <v>0</v>
      </c>
      <c r="W712" s="59" t="str">
        <f t="shared" si="435"/>
        <v/>
      </c>
      <c r="X712" s="86" t="e">
        <f t="shared" si="436"/>
        <v>#VALUE!</v>
      </c>
    </row>
    <row r="713" spans="2:24">
      <c r="B713" s="169"/>
      <c r="C713" s="61"/>
      <c r="D713" s="62"/>
      <c r="E713" s="63"/>
      <c r="F713" s="64"/>
      <c r="G713" s="64"/>
      <c r="H713" s="64"/>
      <c r="I713" s="64"/>
      <c r="J713" s="65"/>
      <c r="K713" s="65"/>
      <c r="L713" s="65"/>
      <c r="M713" s="64"/>
      <c r="N713" s="64"/>
      <c r="O713" s="64"/>
      <c r="P713" s="65"/>
      <c r="Q713" s="65"/>
      <c r="R713" s="65"/>
      <c r="S713" s="66"/>
      <c r="T713" s="67" t="str">
        <f t="shared" si="433"/>
        <v/>
      </c>
      <c r="U713" s="163"/>
      <c r="V713" s="59">
        <f t="shared" si="434"/>
        <v>0</v>
      </c>
      <c r="W713" s="59" t="str">
        <f t="shared" si="435"/>
        <v/>
      </c>
      <c r="X713" s="86" t="e">
        <f t="shared" si="436"/>
        <v>#VALUE!</v>
      </c>
    </row>
    <row r="714" spans="2:24">
      <c r="B714" s="169"/>
      <c r="C714" s="61"/>
      <c r="D714" s="62"/>
      <c r="E714" s="63"/>
      <c r="F714" s="64"/>
      <c r="G714" s="64"/>
      <c r="H714" s="64"/>
      <c r="I714" s="64"/>
      <c r="J714" s="65"/>
      <c r="K714" s="65"/>
      <c r="L714" s="65"/>
      <c r="M714" s="64"/>
      <c r="N714" s="64"/>
      <c r="O714" s="64"/>
      <c r="P714" s="65"/>
      <c r="Q714" s="65"/>
      <c r="R714" s="65"/>
      <c r="S714" s="66"/>
      <c r="T714" s="67" t="str">
        <f t="shared" si="433"/>
        <v/>
      </c>
      <c r="U714" s="163"/>
      <c r="V714" s="59">
        <f t="shared" si="434"/>
        <v>0</v>
      </c>
      <c r="W714" s="59" t="str">
        <f t="shared" si="435"/>
        <v/>
      </c>
      <c r="X714" s="86" t="e">
        <f t="shared" si="436"/>
        <v>#VALUE!</v>
      </c>
    </row>
    <row r="715" spans="2:24">
      <c r="B715" s="169"/>
      <c r="C715" s="61"/>
      <c r="D715" s="62"/>
      <c r="E715" s="63"/>
      <c r="F715" s="64"/>
      <c r="G715" s="64"/>
      <c r="H715" s="64"/>
      <c r="I715" s="64"/>
      <c r="J715" s="65"/>
      <c r="K715" s="65"/>
      <c r="L715" s="65"/>
      <c r="M715" s="64"/>
      <c r="N715" s="64"/>
      <c r="O715" s="64"/>
      <c r="P715" s="65"/>
      <c r="Q715" s="65"/>
      <c r="R715" s="65"/>
      <c r="S715" s="66"/>
      <c r="T715" s="67" t="str">
        <f t="shared" si="433"/>
        <v/>
      </c>
      <c r="U715" s="163"/>
      <c r="V715" s="59">
        <f t="shared" si="434"/>
        <v>0</v>
      </c>
      <c r="W715" s="59" t="str">
        <f t="shared" si="435"/>
        <v/>
      </c>
      <c r="X715" s="86" t="e">
        <f t="shared" si="436"/>
        <v>#VALUE!</v>
      </c>
    </row>
    <row r="716" spans="2:24">
      <c r="B716" s="169"/>
      <c r="C716" s="61"/>
      <c r="D716" s="62"/>
      <c r="E716" s="63"/>
      <c r="F716" s="64"/>
      <c r="G716" s="64"/>
      <c r="H716" s="64"/>
      <c r="I716" s="64"/>
      <c r="J716" s="65"/>
      <c r="K716" s="65"/>
      <c r="L716" s="65"/>
      <c r="M716" s="64"/>
      <c r="N716" s="64"/>
      <c r="O716" s="64"/>
      <c r="P716" s="65"/>
      <c r="Q716" s="65"/>
      <c r="R716" s="65"/>
      <c r="S716" s="66"/>
      <c r="T716" s="67" t="str">
        <f t="shared" si="433"/>
        <v/>
      </c>
      <c r="U716" s="163"/>
      <c r="V716" s="59">
        <f t="shared" si="434"/>
        <v>0</v>
      </c>
      <c r="W716" s="59" t="str">
        <f t="shared" si="435"/>
        <v/>
      </c>
      <c r="X716" s="86" t="e">
        <f t="shared" si="436"/>
        <v>#VALUE!</v>
      </c>
    </row>
    <row r="717" spans="2:24" ht="15.75" thickBot="1">
      <c r="B717" s="170"/>
      <c r="C717" s="61"/>
      <c r="D717" s="62"/>
      <c r="E717" s="68"/>
      <c r="F717" s="69"/>
      <c r="G717" s="69"/>
      <c r="H717" s="69"/>
      <c r="I717" s="69"/>
      <c r="J717" s="70"/>
      <c r="K717" s="70"/>
      <c r="L717" s="70"/>
      <c r="M717" s="69"/>
      <c r="N717" s="69"/>
      <c r="O717" s="69"/>
      <c r="P717" s="70"/>
      <c r="Q717" s="70"/>
      <c r="R717" s="70"/>
      <c r="S717" s="71"/>
      <c r="T717" s="72" t="str">
        <f t="shared" si="433"/>
        <v/>
      </c>
      <c r="U717" s="163"/>
      <c r="V717" s="59">
        <f t="shared" si="434"/>
        <v>0</v>
      </c>
      <c r="W717" s="59" t="str">
        <f t="shared" si="435"/>
        <v/>
      </c>
      <c r="X717" s="86" t="e">
        <f t="shared" si="436"/>
        <v>#VALUE!</v>
      </c>
    </row>
    <row r="718" spans="2:24" ht="15.75" thickBot="1">
      <c r="B718" s="1"/>
      <c r="C718" s="1"/>
      <c r="D718" s="1"/>
      <c r="E718" s="2"/>
      <c r="F718" s="3"/>
      <c r="G718" s="4"/>
      <c r="H718" s="4"/>
      <c r="I718" s="5"/>
      <c r="J718" s="73"/>
      <c r="K718" s="73"/>
      <c r="L718" s="73"/>
      <c r="M718" s="4"/>
      <c r="N718" s="4"/>
      <c r="O718" s="4"/>
      <c r="P718" s="73"/>
      <c r="Q718" s="73"/>
      <c r="R718" s="203"/>
      <c r="S718" s="4"/>
      <c r="T718" s="4"/>
      <c r="U718" s="157"/>
      <c r="V718" s="74"/>
      <c r="W718" s="4"/>
      <c r="X718" s="4"/>
    </row>
    <row r="719" spans="2:24" ht="15.75" thickBot="1">
      <c r="B719" s="1"/>
      <c r="C719" s="75">
        <f>COUNT(C709:C717)</f>
        <v>0</v>
      </c>
      <c r="D719" s="76"/>
      <c r="E719" s="77"/>
      <c r="F719" s="213" t="s">
        <v>46</v>
      </c>
      <c r="G719" s="214"/>
      <c r="H719" s="214"/>
      <c r="I719" s="215"/>
      <c r="J719" s="78">
        <f>SUM(J709:J717)</f>
        <v>0</v>
      </c>
      <c r="K719" s="78">
        <f>SUM(K709:K717)</f>
        <v>0</v>
      </c>
      <c r="L719" s="78">
        <f>SUM(L709:L717)</f>
        <v>0</v>
      </c>
      <c r="M719" s="79"/>
      <c r="N719" s="79"/>
      <c r="O719" s="79"/>
      <c r="P719" s="78">
        <f>SUM(P709:P717)</f>
        <v>0</v>
      </c>
      <c r="Q719" s="78">
        <f>SUM(Q709:Q717)</f>
        <v>0</v>
      </c>
      <c r="R719" s="205">
        <f>SUM(R709:R717)</f>
        <v>0</v>
      </c>
      <c r="S719" s="80" t="e">
        <f>ROUND((((R719-T719)/R719)*100),2)</f>
        <v>#DIV/0!</v>
      </c>
      <c r="T719" s="81">
        <f>SUM(T709:T717)</f>
        <v>0</v>
      </c>
      <c r="U719" s="164"/>
      <c r="V719" s="82"/>
      <c r="W719" s="83">
        <f>SUM(W709:W717)</f>
        <v>0</v>
      </c>
      <c r="X719" s="83" t="e">
        <f>SUM(X709:X717)</f>
        <v>#VALUE!</v>
      </c>
    </row>
    <row r="720" spans="2:24" ht="15.75" thickBot="1">
      <c r="C720" s="75">
        <f>SUM(C719)+C703</f>
        <v>0</v>
      </c>
      <c r="D720" s="76"/>
      <c r="E720" s="77"/>
      <c r="F720" s="213" t="s">
        <v>47</v>
      </c>
      <c r="G720" s="214"/>
      <c r="H720" s="214"/>
      <c r="I720" s="215"/>
      <c r="J720" s="78">
        <f>SUM(J709:J717)+J703</f>
        <v>0</v>
      </c>
      <c r="K720" s="78">
        <f>SUM(K709:K717)+K703</f>
        <v>0</v>
      </c>
      <c r="L720" s="78">
        <f>SUM(L709:L717)+L703</f>
        <v>0</v>
      </c>
      <c r="M720" s="79"/>
      <c r="N720" s="79"/>
      <c r="O720" s="79"/>
      <c r="P720" s="78">
        <f>SUM(P709:P717)+P703</f>
        <v>0</v>
      </c>
      <c r="Q720" s="78">
        <f>SUM(Q709:Q717)+Q703</f>
        <v>0</v>
      </c>
      <c r="R720" s="205">
        <f>SUM(R709:R717)+R703</f>
        <v>0</v>
      </c>
      <c r="S720" s="80"/>
      <c r="T720" s="81">
        <f>SUM(T709:T717)+T703</f>
        <v>0</v>
      </c>
      <c r="U720" s="164"/>
      <c r="V720" s="82"/>
      <c r="W720" s="85">
        <f>+W719</f>
        <v>0</v>
      </c>
      <c r="X720" s="83"/>
    </row>
    <row r="722" spans="2:24" ht="15.75" thickBot="1"/>
    <row r="723" spans="2:24" ht="15.75" customHeight="1" thickBot="1">
      <c r="B723" s="1"/>
      <c r="C723" s="1"/>
      <c r="D723" s="1" t="s">
        <v>26</v>
      </c>
      <c r="E723" s="2">
        <v>26</v>
      </c>
      <c r="F723" s="45"/>
      <c r="G723" s="216" t="s">
        <v>27</v>
      </c>
      <c r="H723" s="217"/>
      <c r="I723" s="217"/>
      <c r="J723" s="217"/>
      <c r="K723" s="217"/>
      <c r="L723" s="218"/>
      <c r="M723" s="219" t="s">
        <v>28</v>
      </c>
      <c r="N723" s="220"/>
      <c r="O723" s="220"/>
      <c r="P723" s="220"/>
      <c r="Q723" s="220"/>
      <c r="R723" s="220"/>
      <c r="S723" s="220"/>
      <c r="T723" s="221"/>
      <c r="U723" s="162"/>
      <c r="V723" s="2"/>
      <c r="W723" s="222"/>
      <c r="X723" s="222"/>
    </row>
    <row r="724" spans="2:24" ht="15" customHeight="1">
      <c r="B724" s="168" t="s">
        <v>57</v>
      </c>
      <c r="C724" s="207" t="s">
        <v>29</v>
      </c>
      <c r="D724" s="209" t="s">
        <v>30</v>
      </c>
      <c r="E724" s="209" t="s">
        <v>31</v>
      </c>
      <c r="F724" s="209" t="s">
        <v>32</v>
      </c>
      <c r="G724" s="211" t="s">
        <v>33</v>
      </c>
      <c r="H724" s="212"/>
      <c r="I724" s="46" t="s">
        <v>34</v>
      </c>
      <c r="J724" s="211" t="s">
        <v>35</v>
      </c>
      <c r="K724" s="223"/>
      <c r="L724" s="212"/>
      <c r="M724" s="224" t="s">
        <v>33</v>
      </c>
      <c r="N724" s="225"/>
      <c r="O724" s="47" t="s">
        <v>34</v>
      </c>
      <c r="P724" s="224" t="s">
        <v>35</v>
      </c>
      <c r="Q724" s="226"/>
      <c r="R724" s="226"/>
      <c r="S724" s="226"/>
      <c r="T724" s="227"/>
      <c r="U724" s="159"/>
      <c r="V724" s="228" t="s">
        <v>36</v>
      </c>
      <c r="W724" s="229"/>
      <c r="X724" s="230"/>
    </row>
    <row r="725" spans="2:24" ht="15.75" thickBot="1">
      <c r="B725" s="169"/>
      <c r="C725" s="208"/>
      <c r="D725" s="210"/>
      <c r="E725" s="210"/>
      <c r="F725" s="210"/>
      <c r="G725" s="48" t="s">
        <v>37</v>
      </c>
      <c r="H725" s="48" t="s">
        <v>38</v>
      </c>
      <c r="I725" s="49" t="s">
        <v>39</v>
      </c>
      <c r="J725" s="48" t="s">
        <v>40</v>
      </c>
      <c r="K725" s="48" t="s">
        <v>41</v>
      </c>
      <c r="L725" s="48" t="s">
        <v>42</v>
      </c>
      <c r="M725" s="50" t="s">
        <v>37</v>
      </c>
      <c r="N725" s="50" t="s">
        <v>38</v>
      </c>
      <c r="O725" s="50" t="s">
        <v>39</v>
      </c>
      <c r="P725" s="50" t="s">
        <v>40</v>
      </c>
      <c r="Q725" s="50" t="s">
        <v>41</v>
      </c>
      <c r="R725" s="50" t="s">
        <v>42</v>
      </c>
      <c r="S725" s="50" t="s">
        <v>12</v>
      </c>
      <c r="T725" s="51" t="s">
        <v>43</v>
      </c>
      <c r="U725" s="159"/>
      <c r="V725" s="52" t="s">
        <v>44</v>
      </c>
      <c r="W725" s="52" t="s">
        <v>45</v>
      </c>
      <c r="X725" s="52" t="s">
        <v>4</v>
      </c>
    </row>
    <row r="726" spans="2:24">
      <c r="B726" s="169"/>
      <c r="C726" s="53"/>
      <c r="D726" s="118"/>
      <c r="E726" s="54"/>
      <c r="F726" s="55"/>
      <c r="G726" s="55"/>
      <c r="H726" s="55"/>
      <c r="I726" s="55"/>
      <c r="J726" s="56"/>
      <c r="K726" s="56"/>
      <c r="L726" s="56" t="str">
        <f t="shared" ref="L726:L733" si="437">IF(K726=0,"",J726-K726)</f>
        <v/>
      </c>
      <c r="M726" s="55" t="str">
        <f t="shared" ref="M726:M733" si="438">IF(G726=0,"",+G726)</f>
        <v/>
      </c>
      <c r="N726" s="55" t="str">
        <f t="shared" ref="N726:N733" si="439">IF(H726=0,"",+H726)</f>
        <v/>
      </c>
      <c r="O726" s="55" t="str">
        <f t="shared" ref="O726:O733" si="440">IF(I726=0,"",+I726)</f>
        <v/>
      </c>
      <c r="P726" s="56"/>
      <c r="Q726" s="56"/>
      <c r="R726" s="56" t="str">
        <f t="shared" ref="R726:R733" si="441">IF(Q726=0,"",P726-Q726)</f>
        <v/>
      </c>
      <c r="S726" s="57"/>
      <c r="T726" s="58" t="str">
        <f t="shared" ref="T726:T733" si="442">IF(S726=0,"",(R726-(R726*S726)/100))</f>
        <v/>
      </c>
      <c r="U726" s="163"/>
      <c r="V726" s="59">
        <f>0-S726</f>
        <v>0</v>
      </c>
      <c r="W726" s="59" t="e">
        <f>IF(R726=0,"",(R726-L726))</f>
        <v>#VALUE!</v>
      </c>
      <c r="X726" s="86" t="e">
        <f>+W726/L726</f>
        <v>#VALUE!</v>
      </c>
    </row>
    <row r="727" spans="2:24">
      <c r="B727" s="169"/>
      <c r="C727" s="61"/>
      <c r="D727" s="62"/>
      <c r="E727" s="63"/>
      <c r="F727" s="64"/>
      <c r="G727" s="64"/>
      <c r="H727" s="64"/>
      <c r="I727" s="64"/>
      <c r="J727" s="65"/>
      <c r="K727" s="65"/>
      <c r="L727" s="65" t="str">
        <f t="shared" si="437"/>
        <v/>
      </c>
      <c r="M727" s="64" t="str">
        <f t="shared" si="438"/>
        <v/>
      </c>
      <c r="N727" s="64" t="str">
        <f t="shared" si="439"/>
        <v/>
      </c>
      <c r="O727" s="64" t="str">
        <f t="shared" si="440"/>
        <v/>
      </c>
      <c r="P727" s="65"/>
      <c r="Q727" s="65"/>
      <c r="R727" s="65" t="str">
        <f t="shared" si="441"/>
        <v/>
      </c>
      <c r="S727" s="66"/>
      <c r="T727" s="67" t="str">
        <f t="shared" si="442"/>
        <v/>
      </c>
      <c r="U727" s="163"/>
      <c r="V727" s="59">
        <f t="shared" ref="V727:V734" si="443">0-S727</f>
        <v>0</v>
      </c>
      <c r="W727" s="59" t="e">
        <f t="shared" ref="W727:W734" si="444">IF(R727=0,"",(R727-L727))</f>
        <v>#VALUE!</v>
      </c>
      <c r="X727" s="86" t="e">
        <f t="shared" ref="X727:X734" si="445">+W727/L727</f>
        <v>#VALUE!</v>
      </c>
    </row>
    <row r="728" spans="2:24">
      <c r="B728" s="169"/>
      <c r="C728" s="61"/>
      <c r="D728" s="62"/>
      <c r="E728" s="63"/>
      <c r="F728" s="64"/>
      <c r="G728" s="64"/>
      <c r="H728" s="64"/>
      <c r="I728" s="64"/>
      <c r="J728" s="65"/>
      <c r="K728" s="65"/>
      <c r="L728" s="65" t="str">
        <f t="shared" si="437"/>
        <v/>
      </c>
      <c r="M728" s="64" t="str">
        <f t="shared" si="438"/>
        <v/>
      </c>
      <c r="N728" s="64" t="str">
        <f t="shared" si="439"/>
        <v/>
      </c>
      <c r="O728" s="64" t="str">
        <f t="shared" si="440"/>
        <v/>
      </c>
      <c r="P728" s="65"/>
      <c r="Q728" s="65"/>
      <c r="R728" s="65" t="str">
        <f t="shared" si="441"/>
        <v/>
      </c>
      <c r="S728" s="66"/>
      <c r="T728" s="67" t="str">
        <f t="shared" si="442"/>
        <v/>
      </c>
      <c r="U728" s="163"/>
      <c r="V728" s="59">
        <f t="shared" si="443"/>
        <v>0</v>
      </c>
      <c r="W728" s="59" t="e">
        <f t="shared" si="444"/>
        <v>#VALUE!</v>
      </c>
      <c r="X728" s="86" t="e">
        <f t="shared" si="445"/>
        <v>#VALUE!</v>
      </c>
    </row>
    <row r="729" spans="2:24">
      <c r="B729" s="169"/>
      <c r="C729" s="61"/>
      <c r="D729" s="62"/>
      <c r="E729" s="63"/>
      <c r="F729" s="64"/>
      <c r="G729" s="64"/>
      <c r="H729" s="64"/>
      <c r="I729" s="64"/>
      <c r="J729" s="65"/>
      <c r="K729" s="65"/>
      <c r="L729" s="65" t="str">
        <f t="shared" si="437"/>
        <v/>
      </c>
      <c r="M729" s="64" t="str">
        <f t="shared" si="438"/>
        <v/>
      </c>
      <c r="N729" s="64" t="str">
        <f t="shared" si="439"/>
        <v/>
      </c>
      <c r="O729" s="64" t="str">
        <f t="shared" si="440"/>
        <v/>
      </c>
      <c r="P729" s="65"/>
      <c r="Q729" s="65"/>
      <c r="R729" s="65" t="str">
        <f t="shared" si="441"/>
        <v/>
      </c>
      <c r="S729" s="66"/>
      <c r="T729" s="67" t="str">
        <f t="shared" si="442"/>
        <v/>
      </c>
      <c r="U729" s="163"/>
      <c r="V729" s="59">
        <f t="shared" si="443"/>
        <v>0</v>
      </c>
      <c r="W729" s="59" t="e">
        <f t="shared" si="444"/>
        <v>#VALUE!</v>
      </c>
      <c r="X729" s="86" t="e">
        <f t="shared" si="445"/>
        <v>#VALUE!</v>
      </c>
    </row>
    <row r="730" spans="2:24">
      <c r="B730" s="169"/>
      <c r="C730" s="61"/>
      <c r="D730" s="62"/>
      <c r="E730" s="63"/>
      <c r="F730" s="64"/>
      <c r="G730" s="64"/>
      <c r="H730" s="64"/>
      <c r="I730" s="64"/>
      <c r="J730" s="65"/>
      <c r="K730" s="65"/>
      <c r="L730" s="65" t="str">
        <f t="shared" si="437"/>
        <v/>
      </c>
      <c r="M730" s="64" t="str">
        <f t="shared" si="438"/>
        <v/>
      </c>
      <c r="N730" s="64" t="str">
        <f t="shared" si="439"/>
        <v/>
      </c>
      <c r="O730" s="64" t="str">
        <f t="shared" si="440"/>
        <v/>
      </c>
      <c r="P730" s="65"/>
      <c r="Q730" s="65"/>
      <c r="R730" s="65" t="str">
        <f t="shared" si="441"/>
        <v/>
      </c>
      <c r="S730" s="66"/>
      <c r="T730" s="67" t="str">
        <f t="shared" si="442"/>
        <v/>
      </c>
      <c r="U730" s="163"/>
      <c r="V730" s="59">
        <f t="shared" si="443"/>
        <v>0</v>
      </c>
      <c r="W730" s="59" t="e">
        <f t="shared" si="444"/>
        <v>#VALUE!</v>
      </c>
      <c r="X730" s="86" t="e">
        <f t="shared" si="445"/>
        <v>#VALUE!</v>
      </c>
    </row>
    <row r="731" spans="2:24">
      <c r="B731" s="169"/>
      <c r="C731" s="61"/>
      <c r="D731" s="62"/>
      <c r="E731" s="63"/>
      <c r="F731" s="64"/>
      <c r="G731" s="64"/>
      <c r="H731" s="64"/>
      <c r="I731" s="64"/>
      <c r="J731" s="65"/>
      <c r="K731" s="65"/>
      <c r="L731" s="65" t="str">
        <f t="shared" si="437"/>
        <v/>
      </c>
      <c r="M731" s="64" t="str">
        <f t="shared" si="438"/>
        <v/>
      </c>
      <c r="N731" s="64" t="str">
        <f t="shared" si="439"/>
        <v/>
      </c>
      <c r="O731" s="64" t="str">
        <f t="shared" si="440"/>
        <v/>
      </c>
      <c r="P731" s="65"/>
      <c r="Q731" s="65"/>
      <c r="R731" s="65" t="str">
        <f t="shared" si="441"/>
        <v/>
      </c>
      <c r="S731" s="66"/>
      <c r="T731" s="67" t="str">
        <f t="shared" si="442"/>
        <v/>
      </c>
      <c r="U731" s="163"/>
      <c r="V731" s="59">
        <f t="shared" si="443"/>
        <v>0</v>
      </c>
      <c r="W731" s="59" t="e">
        <f t="shared" si="444"/>
        <v>#VALUE!</v>
      </c>
      <c r="X731" s="86" t="e">
        <f t="shared" si="445"/>
        <v>#VALUE!</v>
      </c>
    </row>
    <row r="732" spans="2:24">
      <c r="B732" s="169"/>
      <c r="C732" s="61"/>
      <c r="D732" s="62"/>
      <c r="E732" s="63"/>
      <c r="F732" s="64"/>
      <c r="G732" s="64"/>
      <c r="H732" s="64"/>
      <c r="I732" s="64"/>
      <c r="J732" s="65"/>
      <c r="K732" s="65"/>
      <c r="L732" s="65" t="str">
        <f t="shared" si="437"/>
        <v/>
      </c>
      <c r="M732" s="64" t="str">
        <f t="shared" si="438"/>
        <v/>
      </c>
      <c r="N732" s="64" t="str">
        <f t="shared" si="439"/>
        <v/>
      </c>
      <c r="O732" s="64" t="str">
        <f t="shared" si="440"/>
        <v/>
      </c>
      <c r="P732" s="65"/>
      <c r="Q732" s="65"/>
      <c r="R732" s="65" t="str">
        <f t="shared" si="441"/>
        <v/>
      </c>
      <c r="S732" s="66"/>
      <c r="T732" s="67" t="str">
        <f t="shared" si="442"/>
        <v/>
      </c>
      <c r="U732" s="163"/>
      <c r="V732" s="59">
        <f t="shared" si="443"/>
        <v>0</v>
      </c>
      <c r="W732" s="59" t="e">
        <f t="shared" si="444"/>
        <v>#VALUE!</v>
      </c>
      <c r="X732" s="86" t="e">
        <f t="shared" si="445"/>
        <v>#VALUE!</v>
      </c>
    </row>
    <row r="733" spans="2:24">
      <c r="B733" s="169"/>
      <c r="C733" s="61"/>
      <c r="D733" s="62"/>
      <c r="E733" s="63"/>
      <c r="F733" s="64"/>
      <c r="G733" s="64"/>
      <c r="H733" s="64"/>
      <c r="I733" s="64"/>
      <c r="J733" s="65"/>
      <c r="K733" s="65"/>
      <c r="L733" s="65" t="str">
        <f t="shared" si="437"/>
        <v/>
      </c>
      <c r="M733" s="64" t="str">
        <f t="shared" si="438"/>
        <v/>
      </c>
      <c r="N733" s="64" t="str">
        <f t="shared" si="439"/>
        <v/>
      </c>
      <c r="O733" s="64" t="str">
        <f t="shared" si="440"/>
        <v/>
      </c>
      <c r="P733" s="65"/>
      <c r="Q733" s="65"/>
      <c r="R733" s="65" t="str">
        <f t="shared" si="441"/>
        <v/>
      </c>
      <c r="S733" s="66"/>
      <c r="T733" s="67" t="str">
        <f t="shared" si="442"/>
        <v/>
      </c>
      <c r="U733" s="163"/>
      <c r="V733" s="59">
        <f t="shared" si="443"/>
        <v>0</v>
      </c>
      <c r="W733" s="59" t="e">
        <f t="shared" si="444"/>
        <v>#VALUE!</v>
      </c>
      <c r="X733" s="86" t="e">
        <f t="shared" si="445"/>
        <v>#VALUE!</v>
      </c>
    </row>
    <row r="734" spans="2:24" ht="15.75" thickBot="1">
      <c r="B734" s="170"/>
      <c r="C734" s="119"/>
      <c r="D734" s="120"/>
      <c r="E734" s="68"/>
      <c r="F734" s="69"/>
      <c r="G734" s="69"/>
      <c r="H734" s="69"/>
      <c r="I734" s="69"/>
      <c r="J734" s="70"/>
      <c r="K734" s="70"/>
      <c r="L734" s="70" t="str">
        <f>IF(K734=0,"",J734-K734)</f>
        <v/>
      </c>
      <c r="M734" s="69" t="str">
        <f>IF(G734=0,"",+G734)</f>
        <v/>
      </c>
      <c r="N734" s="69" t="str">
        <f>IF(H734=0,"",+H734)</f>
        <v/>
      </c>
      <c r="O734" s="69" t="str">
        <f>IF(I734=0,"",+I734)</f>
        <v/>
      </c>
      <c r="P734" s="70"/>
      <c r="Q734" s="70"/>
      <c r="R734" s="70" t="str">
        <f>IF(Q734=0,"",P734-Q734)</f>
        <v/>
      </c>
      <c r="S734" s="71"/>
      <c r="T734" s="72" t="str">
        <f>IF(S734=0,"",(R734-(R734*S734)/100))</f>
        <v/>
      </c>
      <c r="U734" s="163"/>
      <c r="V734" s="59">
        <f t="shared" si="443"/>
        <v>0</v>
      </c>
      <c r="W734" s="59" t="e">
        <f t="shared" si="444"/>
        <v>#VALUE!</v>
      </c>
      <c r="X734" s="86" t="e">
        <f t="shared" si="445"/>
        <v>#VALUE!</v>
      </c>
    </row>
    <row r="735" spans="2:24" ht="15.75" thickBot="1">
      <c r="B735" s="1"/>
      <c r="C735" s="1"/>
      <c r="D735" s="1"/>
      <c r="E735" s="2"/>
      <c r="F735" s="3"/>
      <c r="G735" s="4"/>
      <c r="H735" s="4"/>
      <c r="I735" s="5"/>
      <c r="J735" s="73"/>
      <c r="K735" s="73"/>
      <c r="L735" s="73"/>
      <c r="M735" s="4"/>
      <c r="N735" s="4"/>
      <c r="O735" s="4"/>
      <c r="P735" s="73"/>
      <c r="Q735" s="73"/>
      <c r="R735" s="203"/>
      <c r="S735" s="4"/>
      <c r="T735" s="4"/>
      <c r="U735" s="157"/>
      <c r="V735" s="74"/>
      <c r="W735" s="4"/>
      <c r="X735" s="4"/>
    </row>
    <row r="736" spans="2:24" ht="15.75" thickBot="1">
      <c r="B736" s="1"/>
      <c r="C736" s="75">
        <f>COUNT(C726:C734)</f>
        <v>0</v>
      </c>
      <c r="D736" s="76"/>
      <c r="E736" s="77"/>
      <c r="F736" s="213" t="s">
        <v>46</v>
      </c>
      <c r="G736" s="214"/>
      <c r="H736" s="214"/>
      <c r="I736" s="215"/>
      <c r="J736" s="78">
        <f>SUM(J726:J734)</f>
        <v>0</v>
      </c>
      <c r="K736" s="78">
        <f>SUM(K726:K734)</f>
        <v>0</v>
      </c>
      <c r="L736" s="78">
        <f>SUM(L726:L734)</f>
        <v>0</v>
      </c>
      <c r="M736" s="79"/>
      <c r="N736" s="79"/>
      <c r="O736" s="79"/>
      <c r="P736" s="78">
        <f>SUM(P726:P734)</f>
        <v>0</v>
      </c>
      <c r="Q736" s="78">
        <f>SUM(Q726:Q734)</f>
        <v>0</v>
      </c>
      <c r="R736" s="205">
        <f>SUM(R726:R734)</f>
        <v>0</v>
      </c>
      <c r="S736" s="80" t="e">
        <f>ROUND((((R736-T736)/R736)*100),2)</f>
        <v>#DIV/0!</v>
      </c>
      <c r="T736" s="81">
        <f>SUM(T726:T734)</f>
        <v>0</v>
      </c>
      <c r="U736" s="164"/>
      <c r="V736" s="82"/>
      <c r="W736" s="83" t="e">
        <f>SUM(W726:W734)</f>
        <v>#VALUE!</v>
      </c>
      <c r="X736" s="83" t="e">
        <f>SUM(X726:X734)</f>
        <v>#VALUE!</v>
      </c>
    </row>
    <row r="737" spans="2:24" ht="15.75" thickBot="1">
      <c r="C737" s="75">
        <f>SUM(C736)+C720</f>
        <v>0</v>
      </c>
      <c r="D737" s="76"/>
      <c r="E737" s="77"/>
      <c r="F737" s="213" t="s">
        <v>47</v>
      </c>
      <c r="G737" s="214"/>
      <c r="H737" s="214"/>
      <c r="I737" s="215"/>
      <c r="J737" s="78">
        <f>SUM(J726:J734)+J720</f>
        <v>0</v>
      </c>
      <c r="K737" s="78">
        <f>SUM(K726:K734)+K720</f>
        <v>0</v>
      </c>
      <c r="L737" s="78">
        <f>SUM(L726:L734)+L720</f>
        <v>0</v>
      </c>
      <c r="M737" s="79"/>
      <c r="N737" s="79"/>
      <c r="O737" s="79"/>
      <c r="P737" s="78">
        <f>SUM(P726:P734)+P720</f>
        <v>0</v>
      </c>
      <c r="Q737" s="78">
        <f>SUM(Q726:Q734)+Q720</f>
        <v>0</v>
      </c>
      <c r="R737" s="205">
        <f>SUM(R726:R734)+R720</f>
        <v>0</v>
      </c>
      <c r="S737" s="80"/>
      <c r="T737" s="81">
        <f>SUM(T726:T734)+T720</f>
        <v>0</v>
      </c>
      <c r="U737" s="164"/>
      <c r="V737" s="82"/>
      <c r="W737" s="85" t="e">
        <f>+W736</f>
        <v>#VALUE!</v>
      </c>
      <c r="X737" s="83"/>
    </row>
    <row r="739" spans="2:24" ht="15.75" thickBot="1"/>
    <row r="740" spans="2:24" ht="15.75" thickBot="1">
      <c r="B740" s="1"/>
      <c r="C740" s="1"/>
      <c r="D740" s="1" t="s">
        <v>26</v>
      </c>
      <c r="E740" s="2">
        <v>26</v>
      </c>
      <c r="F740" s="45"/>
      <c r="G740" s="216" t="s">
        <v>27</v>
      </c>
      <c r="H740" s="217"/>
      <c r="I740" s="217"/>
      <c r="J740" s="217"/>
      <c r="K740" s="217"/>
      <c r="L740" s="218"/>
      <c r="M740" s="219" t="s">
        <v>28</v>
      </c>
      <c r="N740" s="220"/>
      <c r="O740" s="220"/>
      <c r="P740" s="220"/>
      <c r="Q740" s="220"/>
      <c r="R740" s="220"/>
      <c r="S740" s="220"/>
      <c r="T740" s="221"/>
      <c r="U740" s="162"/>
      <c r="V740" s="2"/>
      <c r="W740" s="222"/>
      <c r="X740" s="222"/>
    </row>
    <row r="741" spans="2:24" ht="14.45" customHeight="1">
      <c r="B741" s="168" t="s">
        <v>58</v>
      </c>
      <c r="C741" s="207" t="s">
        <v>29</v>
      </c>
      <c r="D741" s="209" t="s">
        <v>30</v>
      </c>
      <c r="E741" s="209" t="s">
        <v>31</v>
      </c>
      <c r="F741" s="209" t="s">
        <v>32</v>
      </c>
      <c r="G741" s="211" t="s">
        <v>33</v>
      </c>
      <c r="H741" s="212"/>
      <c r="I741" s="46" t="s">
        <v>34</v>
      </c>
      <c r="J741" s="211" t="s">
        <v>35</v>
      </c>
      <c r="K741" s="223"/>
      <c r="L741" s="212"/>
      <c r="M741" s="224" t="s">
        <v>33</v>
      </c>
      <c r="N741" s="225"/>
      <c r="O741" s="47" t="s">
        <v>34</v>
      </c>
      <c r="P741" s="224" t="s">
        <v>35</v>
      </c>
      <c r="Q741" s="226"/>
      <c r="R741" s="226"/>
      <c r="S741" s="226"/>
      <c r="T741" s="227"/>
      <c r="U741" s="159"/>
      <c r="V741" s="228" t="s">
        <v>36</v>
      </c>
      <c r="W741" s="229"/>
      <c r="X741" s="230"/>
    </row>
    <row r="742" spans="2:24" ht="15.75" thickBot="1">
      <c r="B742" s="169"/>
      <c r="C742" s="208"/>
      <c r="D742" s="210"/>
      <c r="E742" s="210"/>
      <c r="F742" s="210"/>
      <c r="G742" s="48" t="s">
        <v>37</v>
      </c>
      <c r="H742" s="48" t="s">
        <v>38</v>
      </c>
      <c r="I742" s="49" t="s">
        <v>39</v>
      </c>
      <c r="J742" s="48" t="s">
        <v>40</v>
      </c>
      <c r="K742" s="48" t="s">
        <v>41</v>
      </c>
      <c r="L742" s="48" t="s">
        <v>42</v>
      </c>
      <c r="M742" s="50" t="s">
        <v>37</v>
      </c>
      <c r="N742" s="50" t="s">
        <v>38</v>
      </c>
      <c r="O742" s="50" t="s">
        <v>39</v>
      </c>
      <c r="P742" s="50" t="s">
        <v>40</v>
      </c>
      <c r="Q742" s="50" t="s">
        <v>41</v>
      </c>
      <c r="R742" s="50" t="s">
        <v>42</v>
      </c>
      <c r="S742" s="50" t="s">
        <v>12</v>
      </c>
      <c r="T742" s="51" t="s">
        <v>43</v>
      </c>
      <c r="U742" s="159"/>
      <c r="V742" s="52" t="s">
        <v>44</v>
      </c>
      <c r="W742" s="52" t="s">
        <v>45</v>
      </c>
      <c r="X742" s="52" t="s">
        <v>4</v>
      </c>
    </row>
    <row r="743" spans="2:24">
      <c r="B743" s="169"/>
      <c r="C743" s="53"/>
      <c r="D743" s="118"/>
      <c r="E743" s="54"/>
      <c r="F743" s="55"/>
      <c r="G743" s="55"/>
      <c r="H743" s="55"/>
      <c r="I743" s="55"/>
      <c r="J743" s="56"/>
      <c r="K743" s="56"/>
      <c r="L743" s="56" t="str">
        <f t="shared" ref="L743:L750" si="446">IF(K743=0,"",J743-K743)</f>
        <v/>
      </c>
      <c r="M743" s="55" t="str">
        <f t="shared" ref="M743:M750" si="447">IF(G743=0,"",+G743)</f>
        <v/>
      </c>
      <c r="N743" s="55" t="str">
        <f t="shared" ref="N743:N750" si="448">IF(H743=0,"",+H743)</f>
        <v/>
      </c>
      <c r="O743" s="55" t="str">
        <f t="shared" ref="O743:O750" si="449">IF(I743=0,"",+I743)</f>
        <v/>
      </c>
      <c r="P743" s="56"/>
      <c r="Q743" s="56"/>
      <c r="R743" s="56" t="str">
        <f t="shared" ref="R743:R750" si="450">IF(Q743=0,"",P743-Q743)</f>
        <v/>
      </c>
      <c r="S743" s="57"/>
      <c r="T743" s="58" t="str">
        <f t="shared" ref="T743:T750" si="451">IF(S743=0,"",(R743-(R743*S743)/100))</f>
        <v/>
      </c>
      <c r="U743" s="163"/>
      <c r="V743" s="59">
        <f>0-S743</f>
        <v>0</v>
      </c>
      <c r="W743" s="59" t="e">
        <f>IF(R743=0,"",(R743-L743))</f>
        <v>#VALUE!</v>
      </c>
      <c r="X743" s="86" t="e">
        <f>+W743/L743</f>
        <v>#VALUE!</v>
      </c>
    </row>
    <row r="744" spans="2:24">
      <c r="B744" s="169"/>
      <c r="C744" s="61"/>
      <c r="D744" s="62"/>
      <c r="E744" s="63"/>
      <c r="F744" s="64"/>
      <c r="G744" s="64"/>
      <c r="H744" s="64"/>
      <c r="I744" s="64"/>
      <c r="J744" s="65"/>
      <c r="K744" s="65"/>
      <c r="L744" s="65" t="str">
        <f t="shared" si="446"/>
        <v/>
      </c>
      <c r="M744" s="64" t="str">
        <f t="shared" si="447"/>
        <v/>
      </c>
      <c r="N744" s="64" t="str">
        <f t="shared" si="448"/>
        <v/>
      </c>
      <c r="O744" s="64" t="str">
        <f t="shared" si="449"/>
        <v/>
      </c>
      <c r="P744" s="65"/>
      <c r="Q744" s="65"/>
      <c r="R744" s="65" t="str">
        <f t="shared" si="450"/>
        <v/>
      </c>
      <c r="S744" s="66"/>
      <c r="T744" s="67" t="str">
        <f t="shared" si="451"/>
        <v/>
      </c>
      <c r="U744" s="163"/>
      <c r="V744" s="59">
        <f t="shared" ref="V744:V751" si="452">0-S744</f>
        <v>0</v>
      </c>
      <c r="W744" s="59" t="e">
        <f t="shared" ref="W744:W751" si="453">IF(R744=0,"",(R744-L744))</f>
        <v>#VALUE!</v>
      </c>
      <c r="X744" s="86" t="e">
        <f t="shared" ref="X744:X751" si="454">+W744/L744</f>
        <v>#VALUE!</v>
      </c>
    </row>
    <row r="745" spans="2:24">
      <c r="B745" s="169"/>
      <c r="C745" s="61"/>
      <c r="D745" s="62"/>
      <c r="E745" s="63"/>
      <c r="F745" s="64"/>
      <c r="G745" s="64"/>
      <c r="H745" s="64"/>
      <c r="I745" s="64"/>
      <c r="J745" s="65"/>
      <c r="K745" s="65"/>
      <c r="L745" s="65" t="str">
        <f t="shared" si="446"/>
        <v/>
      </c>
      <c r="M745" s="64" t="str">
        <f t="shared" si="447"/>
        <v/>
      </c>
      <c r="N745" s="64" t="str">
        <f t="shared" si="448"/>
        <v/>
      </c>
      <c r="O745" s="64" t="str">
        <f t="shared" si="449"/>
        <v/>
      </c>
      <c r="P745" s="65"/>
      <c r="Q745" s="65"/>
      <c r="R745" s="65" t="str">
        <f t="shared" si="450"/>
        <v/>
      </c>
      <c r="S745" s="66"/>
      <c r="T745" s="67" t="str">
        <f t="shared" si="451"/>
        <v/>
      </c>
      <c r="U745" s="163"/>
      <c r="V745" s="59">
        <f t="shared" si="452"/>
        <v>0</v>
      </c>
      <c r="W745" s="59" t="e">
        <f t="shared" si="453"/>
        <v>#VALUE!</v>
      </c>
      <c r="X745" s="86" t="e">
        <f t="shared" si="454"/>
        <v>#VALUE!</v>
      </c>
    </row>
    <row r="746" spans="2:24">
      <c r="B746" s="169"/>
      <c r="C746" s="61"/>
      <c r="D746" s="62"/>
      <c r="E746" s="63"/>
      <c r="F746" s="64"/>
      <c r="G746" s="64"/>
      <c r="H746" s="64"/>
      <c r="I746" s="64"/>
      <c r="J746" s="65"/>
      <c r="K746" s="65"/>
      <c r="L746" s="65" t="str">
        <f t="shared" si="446"/>
        <v/>
      </c>
      <c r="M746" s="64" t="str">
        <f t="shared" si="447"/>
        <v/>
      </c>
      <c r="N746" s="64" t="str">
        <f t="shared" si="448"/>
        <v/>
      </c>
      <c r="O746" s="64" t="str">
        <f t="shared" si="449"/>
        <v/>
      </c>
      <c r="P746" s="65"/>
      <c r="Q746" s="65"/>
      <c r="R746" s="65" t="str">
        <f t="shared" si="450"/>
        <v/>
      </c>
      <c r="S746" s="66"/>
      <c r="T746" s="67" t="str">
        <f t="shared" si="451"/>
        <v/>
      </c>
      <c r="U746" s="163"/>
      <c r="V746" s="59">
        <f t="shared" si="452"/>
        <v>0</v>
      </c>
      <c r="W746" s="59" t="e">
        <f t="shared" si="453"/>
        <v>#VALUE!</v>
      </c>
      <c r="X746" s="86" t="e">
        <f t="shared" si="454"/>
        <v>#VALUE!</v>
      </c>
    </row>
    <row r="747" spans="2:24">
      <c r="B747" s="169"/>
      <c r="C747" s="61"/>
      <c r="D747" s="62"/>
      <c r="E747" s="63"/>
      <c r="F747" s="64"/>
      <c r="G747" s="64"/>
      <c r="H747" s="64"/>
      <c r="I747" s="64"/>
      <c r="J747" s="65"/>
      <c r="K747" s="65"/>
      <c r="L747" s="65" t="str">
        <f t="shared" si="446"/>
        <v/>
      </c>
      <c r="M747" s="64" t="str">
        <f t="shared" si="447"/>
        <v/>
      </c>
      <c r="N747" s="64" t="str">
        <f t="shared" si="448"/>
        <v/>
      </c>
      <c r="O747" s="64" t="str">
        <f t="shared" si="449"/>
        <v/>
      </c>
      <c r="P747" s="65"/>
      <c r="Q747" s="65"/>
      <c r="R747" s="65" t="str">
        <f t="shared" si="450"/>
        <v/>
      </c>
      <c r="S747" s="66"/>
      <c r="T747" s="67" t="str">
        <f t="shared" si="451"/>
        <v/>
      </c>
      <c r="U747" s="163"/>
      <c r="V747" s="59">
        <f t="shared" si="452"/>
        <v>0</v>
      </c>
      <c r="W747" s="59" t="e">
        <f t="shared" si="453"/>
        <v>#VALUE!</v>
      </c>
      <c r="X747" s="86" t="e">
        <f t="shared" si="454"/>
        <v>#VALUE!</v>
      </c>
    </row>
    <row r="748" spans="2:24">
      <c r="B748" s="169"/>
      <c r="C748" s="61"/>
      <c r="D748" s="62"/>
      <c r="E748" s="63"/>
      <c r="F748" s="64"/>
      <c r="G748" s="64"/>
      <c r="H748" s="64"/>
      <c r="I748" s="64"/>
      <c r="J748" s="65"/>
      <c r="K748" s="65"/>
      <c r="L748" s="65" t="str">
        <f t="shared" si="446"/>
        <v/>
      </c>
      <c r="M748" s="64" t="str">
        <f t="shared" si="447"/>
        <v/>
      </c>
      <c r="N748" s="64" t="str">
        <f t="shared" si="448"/>
        <v/>
      </c>
      <c r="O748" s="64" t="str">
        <f t="shared" si="449"/>
        <v/>
      </c>
      <c r="P748" s="65"/>
      <c r="Q748" s="65"/>
      <c r="R748" s="65" t="str">
        <f t="shared" si="450"/>
        <v/>
      </c>
      <c r="S748" s="66"/>
      <c r="T748" s="67" t="str">
        <f t="shared" si="451"/>
        <v/>
      </c>
      <c r="U748" s="163"/>
      <c r="V748" s="59">
        <f t="shared" si="452"/>
        <v>0</v>
      </c>
      <c r="W748" s="59" t="e">
        <f t="shared" si="453"/>
        <v>#VALUE!</v>
      </c>
      <c r="X748" s="86" t="e">
        <f t="shared" si="454"/>
        <v>#VALUE!</v>
      </c>
    </row>
    <row r="749" spans="2:24">
      <c r="B749" s="169"/>
      <c r="C749" s="61"/>
      <c r="D749" s="62"/>
      <c r="E749" s="63"/>
      <c r="F749" s="64"/>
      <c r="G749" s="64"/>
      <c r="H749" s="64"/>
      <c r="I749" s="64"/>
      <c r="J749" s="65"/>
      <c r="K749" s="65"/>
      <c r="L749" s="65" t="str">
        <f t="shared" si="446"/>
        <v/>
      </c>
      <c r="M749" s="64" t="str">
        <f t="shared" si="447"/>
        <v/>
      </c>
      <c r="N749" s="64" t="str">
        <f t="shared" si="448"/>
        <v/>
      </c>
      <c r="O749" s="64" t="str">
        <f t="shared" si="449"/>
        <v/>
      </c>
      <c r="P749" s="65"/>
      <c r="Q749" s="65"/>
      <c r="R749" s="65" t="str">
        <f t="shared" si="450"/>
        <v/>
      </c>
      <c r="S749" s="66"/>
      <c r="T749" s="67" t="str">
        <f t="shared" si="451"/>
        <v/>
      </c>
      <c r="U749" s="163"/>
      <c r="V749" s="59">
        <f t="shared" si="452"/>
        <v>0</v>
      </c>
      <c r="W749" s="59" t="e">
        <f t="shared" si="453"/>
        <v>#VALUE!</v>
      </c>
      <c r="X749" s="86" t="e">
        <f t="shared" si="454"/>
        <v>#VALUE!</v>
      </c>
    </row>
    <row r="750" spans="2:24">
      <c r="B750" s="169"/>
      <c r="C750" s="61"/>
      <c r="D750" s="62"/>
      <c r="E750" s="63"/>
      <c r="F750" s="64"/>
      <c r="G750" s="64"/>
      <c r="H750" s="64"/>
      <c r="I750" s="64"/>
      <c r="J750" s="65"/>
      <c r="K750" s="65"/>
      <c r="L750" s="65" t="str">
        <f t="shared" si="446"/>
        <v/>
      </c>
      <c r="M750" s="64" t="str">
        <f t="shared" si="447"/>
        <v/>
      </c>
      <c r="N750" s="64" t="str">
        <f t="shared" si="448"/>
        <v/>
      </c>
      <c r="O750" s="64" t="str">
        <f t="shared" si="449"/>
        <v/>
      </c>
      <c r="P750" s="65"/>
      <c r="Q750" s="65"/>
      <c r="R750" s="65" t="str">
        <f t="shared" si="450"/>
        <v/>
      </c>
      <c r="S750" s="66"/>
      <c r="T750" s="67" t="str">
        <f t="shared" si="451"/>
        <v/>
      </c>
      <c r="U750" s="163"/>
      <c r="V750" s="59">
        <f t="shared" si="452"/>
        <v>0</v>
      </c>
      <c r="W750" s="59" t="e">
        <f t="shared" si="453"/>
        <v>#VALUE!</v>
      </c>
      <c r="X750" s="86" t="e">
        <f t="shared" si="454"/>
        <v>#VALUE!</v>
      </c>
    </row>
    <row r="751" spans="2:24" ht="15.75" thickBot="1">
      <c r="B751" s="170"/>
      <c r="C751" s="119"/>
      <c r="D751" s="120"/>
      <c r="E751" s="68"/>
      <c r="F751" s="69"/>
      <c r="G751" s="69"/>
      <c r="H751" s="69"/>
      <c r="I751" s="69"/>
      <c r="J751" s="70"/>
      <c r="K751" s="70"/>
      <c r="L751" s="70" t="str">
        <f>IF(K751=0,"",J751-K751)</f>
        <v/>
      </c>
      <c r="M751" s="69" t="str">
        <f>IF(G751=0,"",+G751)</f>
        <v/>
      </c>
      <c r="N751" s="69" t="str">
        <f>IF(H751=0,"",+H751)</f>
        <v/>
      </c>
      <c r="O751" s="69" t="str">
        <f>IF(I751=0,"",+I751)</f>
        <v/>
      </c>
      <c r="P751" s="70"/>
      <c r="Q751" s="70"/>
      <c r="R751" s="70" t="str">
        <f>IF(Q751=0,"",P751-Q751)</f>
        <v/>
      </c>
      <c r="S751" s="71"/>
      <c r="T751" s="72" t="str">
        <f>IF(S751=0,"",(R751-(R751*S751)/100))</f>
        <v/>
      </c>
      <c r="U751" s="163"/>
      <c r="V751" s="59">
        <f t="shared" si="452"/>
        <v>0</v>
      </c>
      <c r="W751" s="59" t="e">
        <f t="shared" si="453"/>
        <v>#VALUE!</v>
      </c>
      <c r="X751" s="86" t="e">
        <f t="shared" si="454"/>
        <v>#VALUE!</v>
      </c>
    </row>
    <row r="752" spans="2:24">
      <c r="B752" s="1"/>
      <c r="C752" s="1"/>
      <c r="D752" s="1"/>
      <c r="E752" s="2"/>
      <c r="F752" s="3"/>
      <c r="G752" s="4"/>
      <c r="H752" s="4"/>
      <c r="I752" s="5"/>
      <c r="J752" s="73"/>
      <c r="K752" s="73"/>
      <c r="L752" s="73"/>
      <c r="M752" s="4"/>
      <c r="N752" s="4"/>
      <c r="O752" s="4"/>
      <c r="P752" s="73"/>
      <c r="Q752" s="73"/>
      <c r="R752" s="203"/>
      <c r="S752" s="4"/>
      <c r="T752" s="4"/>
      <c r="U752" s="157"/>
      <c r="V752" s="74"/>
      <c r="W752" s="4"/>
      <c r="X752" s="4"/>
    </row>
    <row r="753" spans="2:24">
      <c r="B753" s="1"/>
      <c r="C753" s="75">
        <f>COUNT(C743:C751)</f>
        <v>0</v>
      </c>
      <c r="D753" s="76"/>
      <c r="E753" s="77"/>
      <c r="F753" s="213" t="s">
        <v>46</v>
      </c>
      <c r="G753" s="214"/>
      <c r="H753" s="214"/>
      <c r="I753" s="215"/>
      <c r="J753" s="78">
        <f>SUM(J743:J751)</f>
        <v>0</v>
      </c>
      <c r="K753" s="78">
        <f>SUM(K743:K751)</f>
        <v>0</v>
      </c>
      <c r="L753" s="78">
        <f>SUM(L743:L751)</f>
        <v>0</v>
      </c>
      <c r="M753" s="79"/>
      <c r="N753" s="79"/>
      <c r="O753" s="79"/>
      <c r="P753" s="78">
        <f>SUM(P743:P751)</f>
        <v>0</v>
      </c>
      <c r="Q753" s="78">
        <f>SUM(Q743:Q751)</f>
        <v>0</v>
      </c>
      <c r="R753" s="204">
        <f>SUM(R743:R751)</f>
        <v>0</v>
      </c>
      <c r="S753" s="128" t="e">
        <f>ROUND((((R753-T753)/R753)*100),2)</f>
        <v>#DIV/0!</v>
      </c>
      <c r="T753" s="127">
        <f>SUM(T743:T751)</f>
        <v>0</v>
      </c>
      <c r="U753" s="164"/>
      <c r="V753" s="82"/>
      <c r="W753" s="83" t="e">
        <f>SUM(W743:W751)</f>
        <v>#VALUE!</v>
      </c>
      <c r="X753" s="83" t="e">
        <f>SUM(X743:X751)</f>
        <v>#VALUE!</v>
      </c>
    </row>
    <row r="754" spans="2:24">
      <c r="C754" s="75">
        <f>SUM(C753)+C737</f>
        <v>0</v>
      </c>
      <c r="D754" s="76"/>
      <c r="E754" s="77"/>
      <c r="F754" s="213" t="s">
        <v>47</v>
      </c>
      <c r="G754" s="214"/>
      <c r="H754" s="214"/>
      <c r="I754" s="215"/>
      <c r="J754" s="78">
        <f>SUM(J743:J751)+J737</f>
        <v>0</v>
      </c>
      <c r="K754" s="78">
        <f>SUM(K743:K751)+K737</f>
        <v>0</v>
      </c>
      <c r="L754" s="78">
        <f>SUM(L743:L751)+L737</f>
        <v>0</v>
      </c>
      <c r="M754" s="79"/>
      <c r="N754" s="79"/>
      <c r="O754" s="79"/>
      <c r="P754" s="78">
        <f>SUM(P743:P751)+P737</f>
        <v>0</v>
      </c>
      <c r="Q754" s="78">
        <f>SUM(Q743:Q751)+Q737</f>
        <v>0</v>
      </c>
      <c r="R754" s="204">
        <f>SUM(R743:R751)+R737</f>
        <v>0</v>
      </c>
      <c r="S754" s="128"/>
      <c r="T754" s="127">
        <f>SUM(T743:T751)+T737</f>
        <v>0</v>
      </c>
      <c r="U754" s="164"/>
      <c r="V754" s="82"/>
      <c r="W754" s="85" t="e">
        <f>+W753</f>
        <v>#VALUE!</v>
      </c>
      <c r="X754" s="83"/>
    </row>
    <row r="756" spans="2:24" ht="15.75" thickBot="1"/>
    <row r="757" spans="2:24" ht="15.75" thickBot="1">
      <c r="B757" s="1"/>
      <c r="C757" s="1"/>
      <c r="D757" s="1" t="s">
        <v>26</v>
      </c>
      <c r="E757" s="2">
        <v>26</v>
      </c>
      <c r="F757" s="45"/>
      <c r="G757" s="216" t="s">
        <v>27</v>
      </c>
      <c r="H757" s="217"/>
      <c r="I757" s="217"/>
      <c r="J757" s="217"/>
      <c r="K757" s="217"/>
      <c r="L757" s="218"/>
      <c r="M757" s="219" t="s">
        <v>28</v>
      </c>
      <c r="N757" s="220"/>
      <c r="O757" s="220"/>
      <c r="P757" s="220"/>
      <c r="Q757" s="220"/>
      <c r="R757" s="220"/>
      <c r="S757" s="220"/>
      <c r="T757" s="221"/>
      <c r="U757" s="162"/>
      <c r="V757" s="2"/>
      <c r="W757" s="222"/>
      <c r="X757" s="222"/>
    </row>
    <row r="758" spans="2:24" ht="14.45" customHeight="1">
      <c r="B758" s="168" t="s">
        <v>59</v>
      </c>
      <c r="C758" s="207" t="s">
        <v>29</v>
      </c>
      <c r="D758" s="209" t="s">
        <v>30</v>
      </c>
      <c r="E758" s="209" t="s">
        <v>31</v>
      </c>
      <c r="F758" s="209" t="s">
        <v>32</v>
      </c>
      <c r="G758" s="211" t="s">
        <v>33</v>
      </c>
      <c r="H758" s="212"/>
      <c r="I758" s="46" t="s">
        <v>34</v>
      </c>
      <c r="J758" s="211" t="s">
        <v>35</v>
      </c>
      <c r="K758" s="223"/>
      <c r="L758" s="212"/>
      <c r="M758" s="224" t="s">
        <v>33</v>
      </c>
      <c r="N758" s="225"/>
      <c r="O758" s="47" t="s">
        <v>34</v>
      </c>
      <c r="P758" s="224" t="s">
        <v>35</v>
      </c>
      <c r="Q758" s="226"/>
      <c r="R758" s="226"/>
      <c r="S758" s="226"/>
      <c r="T758" s="227"/>
      <c r="U758" s="159"/>
      <c r="V758" s="228" t="s">
        <v>36</v>
      </c>
      <c r="W758" s="229"/>
      <c r="X758" s="230"/>
    </row>
    <row r="759" spans="2:24" ht="15.75" thickBot="1">
      <c r="B759" s="169"/>
      <c r="C759" s="208"/>
      <c r="D759" s="210"/>
      <c r="E759" s="210"/>
      <c r="F759" s="210"/>
      <c r="G759" s="48" t="s">
        <v>37</v>
      </c>
      <c r="H759" s="48" t="s">
        <v>38</v>
      </c>
      <c r="I759" s="49" t="s">
        <v>39</v>
      </c>
      <c r="J759" s="48" t="s">
        <v>40</v>
      </c>
      <c r="K759" s="48" t="s">
        <v>41</v>
      </c>
      <c r="L759" s="48" t="s">
        <v>42</v>
      </c>
      <c r="M759" s="50" t="s">
        <v>37</v>
      </c>
      <c r="N759" s="50" t="s">
        <v>38</v>
      </c>
      <c r="O759" s="50" t="s">
        <v>39</v>
      </c>
      <c r="P759" s="50" t="s">
        <v>40</v>
      </c>
      <c r="Q759" s="50" t="s">
        <v>41</v>
      </c>
      <c r="R759" s="50" t="s">
        <v>42</v>
      </c>
      <c r="S759" s="50" t="s">
        <v>12</v>
      </c>
      <c r="T759" s="51" t="s">
        <v>43</v>
      </c>
      <c r="U759" s="159"/>
      <c r="V759" s="52" t="s">
        <v>44</v>
      </c>
      <c r="W759" s="52" t="s">
        <v>45</v>
      </c>
      <c r="X759" s="52" t="s">
        <v>4</v>
      </c>
    </row>
    <row r="760" spans="2:24">
      <c r="B760" s="169"/>
      <c r="C760" s="53"/>
      <c r="D760" s="118"/>
      <c r="E760" s="54"/>
      <c r="F760" s="55"/>
      <c r="G760" s="55"/>
      <c r="H760" s="55"/>
      <c r="I760" s="55"/>
      <c r="J760" s="56"/>
      <c r="K760" s="56"/>
      <c r="L760" s="56" t="str">
        <f t="shared" ref="L760:L767" si="455">IF(K760=0,"",J760-K760)</f>
        <v/>
      </c>
      <c r="M760" s="55" t="str">
        <f t="shared" ref="M760:M767" si="456">IF(G760=0,"",+G760)</f>
        <v/>
      </c>
      <c r="N760" s="55" t="str">
        <f t="shared" ref="N760:N767" si="457">IF(H760=0,"",+H760)</f>
        <v/>
      </c>
      <c r="O760" s="55" t="str">
        <f t="shared" ref="O760:O767" si="458">IF(I760=0,"",+I760)</f>
        <v/>
      </c>
      <c r="P760" s="56"/>
      <c r="Q760" s="56"/>
      <c r="R760" s="56" t="str">
        <f t="shared" ref="R760:R767" si="459">IF(Q760=0,"",P760-Q760)</f>
        <v/>
      </c>
      <c r="S760" s="57"/>
      <c r="T760" s="58" t="str">
        <f t="shared" ref="T760:T767" si="460">IF(S760=0,"",(R760-(R760*S760)/100))</f>
        <v/>
      </c>
      <c r="U760" s="163"/>
      <c r="V760" s="59">
        <f>0-S760</f>
        <v>0</v>
      </c>
      <c r="W760" s="59" t="e">
        <f>IF(R760=0,"",(R760-L760))</f>
        <v>#VALUE!</v>
      </c>
      <c r="X760" s="86" t="e">
        <f>+W760/L760</f>
        <v>#VALUE!</v>
      </c>
    </row>
    <row r="761" spans="2:24">
      <c r="B761" s="169"/>
      <c r="C761" s="61"/>
      <c r="D761" s="62"/>
      <c r="E761" s="63"/>
      <c r="F761" s="64"/>
      <c r="G761" s="64"/>
      <c r="H761" s="64"/>
      <c r="I761" s="64"/>
      <c r="J761" s="65"/>
      <c r="K761" s="65"/>
      <c r="L761" s="65" t="str">
        <f t="shared" si="455"/>
        <v/>
      </c>
      <c r="M761" s="64" t="str">
        <f t="shared" si="456"/>
        <v/>
      </c>
      <c r="N761" s="64" t="str">
        <f t="shared" si="457"/>
        <v/>
      </c>
      <c r="O761" s="64" t="str">
        <f t="shared" si="458"/>
        <v/>
      </c>
      <c r="P761" s="65"/>
      <c r="Q761" s="65"/>
      <c r="R761" s="65" t="str">
        <f t="shared" si="459"/>
        <v/>
      </c>
      <c r="S761" s="66"/>
      <c r="T761" s="67" t="str">
        <f t="shared" si="460"/>
        <v/>
      </c>
      <c r="U761" s="163"/>
      <c r="V761" s="59">
        <f t="shared" ref="V761:V768" si="461">0-S761</f>
        <v>0</v>
      </c>
      <c r="W761" s="59" t="e">
        <f t="shared" ref="W761:W768" si="462">IF(R761=0,"",(R761-L761))</f>
        <v>#VALUE!</v>
      </c>
      <c r="X761" s="86" t="e">
        <f t="shared" ref="X761:X768" si="463">+W761/L761</f>
        <v>#VALUE!</v>
      </c>
    </row>
    <row r="762" spans="2:24">
      <c r="B762" s="169"/>
      <c r="C762" s="61"/>
      <c r="D762" s="62"/>
      <c r="E762" s="63"/>
      <c r="F762" s="64"/>
      <c r="G762" s="64"/>
      <c r="H762" s="64"/>
      <c r="I762" s="64"/>
      <c r="J762" s="65"/>
      <c r="K762" s="65"/>
      <c r="L762" s="65" t="str">
        <f t="shared" si="455"/>
        <v/>
      </c>
      <c r="M762" s="64" t="str">
        <f t="shared" si="456"/>
        <v/>
      </c>
      <c r="N762" s="64" t="str">
        <f t="shared" si="457"/>
        <v/>
      </c>
      <c r="O762" s="64" t="str">
        <f t="shared" si="458"/>
        <v/>
      </c>
      <c r="P762" s="65"/>
      <c r="Q762" s="65"/>
      <c r="R762" s="65" t="str">
        <f t="shared" si="459"/>
        <v/>
      </c>
      <c r="S762" s="66"/>
      <c r="T762" s="67" t="str">
        <f t="shared" si="460"/>
        <v/>
      </c>
      <c r="U762" s="163"/>
      <c r="V762" s="59">
        <f t="shared" si="461"/>
        <v>0</v>
      </c>
      <c r="W762" s="59" t="e">
        <f t="shared" si="462"/>
        <v>#VALUE!</v>
      </c>
      <c r="X762" s="86" t="e">
        <f t="shared" si="463"/>
        <v>#VALUE!</v>
      </c>
    </row>
    <row r="763" spans="2:24">
      <c r="B763" s="169"/>
      <c r="C763" s="61"/>
      <c r="D763" s="62"/>
      <c r="E763" s="63"/>
      <c r="F763" s="64"/>
      <c r="G763" s="64"/>
      <c r="H763" s="64"/>
      <c r="I763" s="64"/>
      <c r="J763" s="65"/>
      <c r="K763" s="65"/>
      <c r="L763" s="65" t="str">
        <f t="shared" si="455"/>
        <v/>
      </c>
      <c r="M763" s="64" t="str">
        <f t="shared" si="456"/>
        <v/>
      </c>
      <c r="N763" s="64" t="str">
        <f t="shared" si="457"/>
        <v/>
      </c>
      <c r="O763" s="64" t="str">
        <f t="shared" si="458"/>
        <v/>
      </c>
      <c r="P763" s="65"/>
      <c r="Q763" s="65"/>
      <c r="R763" s="65" t="str">
        <f t="shared" si="459"/>
        <v/>
      </c>
      <c r="S763" s="66"/>
      <c r="T763" s="67" t="str">
        <f t="shared" si="460"/>
        <v/>
      </c>
      <c r="U763" s="163"/>
      <c r="V763" s="59">
        <f t="shared" si="461"/>
        <v>0</v>
      </c>
      <c r="W763" s="59" t="e">
        <f t="shared" si="462"/>
        <v>#VALUE!</v>
      </c>
      <c r="X763" s="86" t="e">
        <f t="shared" si="463"/>
        <v>#VALUE!</v>
      </c>
    </row>
    <row r="764" spans="2:24">
      <c r="B764" s="169"/>
      <c r="C764" s="61"/>
      <c r="D764" s="62"/>
      <c r="E764" s="63"/>
      <c r="F764" s="64"/>
      <c r="G764" s="64"/>
      <c r="H764" s="64"/>
      <c r="I764" s="64"/>
      <c r="J764" s="65"/>
      <c r="K764" s="65"/>
      <c r="L764" s="65" t="str">
        <f t="shared" si="455"/>
        <v/>
      </c>
      <c r="M764" s="64" t="str">
        <f t="shared" si="456"/>
        <v/>
      </c>
      <c r="N764" s="64" t="str">
        <f t="shared" si="457"/>
        <v/>
      </c>
      <c r="O764" s="64" t="str">
        <f t="shared" si="458"/>
        <v/>
      </c>
      <c r="P764" s="65"/>
      <c r="Q764" s="65"/>
      <c r="R764" s="65" t="str">
        <f t="shared" si="459"/>
        <v/>
      </c>
      <c r="S764" s="66"/>
      <c r="T764" s="67" t="str">
        <f t="shared" si="460"/>
        <v/>
      </c>
      <c r="U764" s="163"/>
      <c r="V764" s="59">
        <f t="shared" si="461"/>
        <v>0</v>
      </c>
      <c r="W764" s="59" t="e">
        <f t="shared" si="462"/>
        <v>#VALUE!</v>
      </c>
      <c r="X764" s="86" t="e">
        <f t="shared" si="463"/>
        <v>#VALUE!</v>
      </c>
    </row>
    <row r="765" spans="2:24">
      <c r="B765" s="169"/>
      <c r="C765" s="61"/>
      <c r="D765" s="62"/>
      <c r="E765" s="63"/>
      <c r="F765" s="64"/>
      <c r="G765" s="64"/>
      <c r="H765" s="64"/>
      <c r="I765" s="64"/>
      <c r="J765" s="65"/>
      <c r="K765" s="65"/>
      <c r="L765" s="65" t="str">
        <f t="shared" si="455"/>
        <v/>
      </c>
      <c r="M765" s="64" t="str">
        <f t="shared" si="456"/>
        <v/>
      </c>
      <c r="N765" s="64" t="str">
        <f t="shared" si="457"/>
        <v/>
      </c>
      <c r="O765" s="64" t="str">
        <f t="shared" si="458"/>
        <v/>
      </c>
      <c r="P765" s="65"/>
      <c r="Q765" s="65"/>
      <c r="R765" s="65" t="str">
        <f t="shared" si="459"/>
        <v/>
      </c>
      <c r="S765" s="66"/>
      <c r="T765" s="67" t="str">
        <f t="shared" si="460"/>
        <v/>
      </c>
      <c r="U765" s="163"/>
      <c r="V765" s="59">
        <f t="shared" si="461"/>
        <v>0</v>
      </c>
      <c r="W765" s="59" t="e">
        <f t="shared" si="462"/>
        <v>#VALUE!</v>
      </c>
      <c r="X765" s="86" t="e">
        <f t="shared" si="463"/>
        <v>#VALUE!</v>
      </c>
    </row>
    <row r="766" spans="2:24">
      <c r="B766" s="169"/>
      <c r="C766" s="61"/>
      <c r="D766" s="62"/>
      <c r="E766" s="63"/>
      <c r="F766" s="64"/>
      <c r="G766" s="64"/>
      <c r="H766" s="64"/>
      <c r="I766" s="64"/>
      <c r="J766" s="65"/>
      <c r="K766" s="65"/>
      <c r="L766" s="65" t="str">
        <f t="shared" si="455"/>
        <v/>
      </c>
      <c r="M766" s="64" t="str">
        <f t="shared" si="456"/>
        <v/>
      </c>
      <c r="N766" s="64" t="str">
        <f t="shared" si="457"/>
        <v/>
      </c>
      <c r="O766" s="64" t="str">
        <f t="shared" si="458"/>
        <v/>
      </c>
      <c r="P766" s="65"/>
      <c r="Q766" s="65"/>
      <c r="R766" s="65" t="str">
        <f t="shared" si="459"/>
        <v/>
      </c>
      <c r="S766" s="66"/>
      <c r="T766" s="67" t="str">
        <f t="shared" si="460"/>
        <v/>
      </c>
      <c r="U766" s="163"/>
      <c r="V766" s="59">
        <f t="shared" si="461"/>
        <v>0</v>
      </c>
      <c r="W766" s="59" t="e">
        <f t="shared" si="462"/>
        <v>#VALUE!</v>
      </c>
      <c r="X766" s="86" t="e">
        <f t="shared" si="463"/>
        <v>#VALUE!</v>
      </c>
    </row>
    <row r="767" spans="2:24">
      <c r="B767" s="169"/>
      <c r="C767" s="61"/>
      <c r="D767" s="62"/>
      <c r="E767" s="63"/>
      <c r="F767" s="64"/>
      <c r="G767" s="64"/>
      <c r="H767" s="64"/>
      <c r="I767" s="64"/>
      <c r="J767" s="65"/>
      <c r="K767" s="65"/>
      <c r="L767" s="65" t="str">
        <f t="shared" si="455"/>
        <v/>
      </c>
      <c r="M767" s="64" t="str">
        <f t="shared" si="456"/>
        <v/>
      </c>
      <c r="N767" s="64" t="str">
        <f t="shared" si="457"/>
        <v/>
      </c>
      <c r="O767" s="64" t="str">
        <f t="shared" si="458"/>
        <v/>
      </c>
      <c r="P767" s="65"/>
      <c r="Q767" s="65"/>
      <c r="R767" s="65" t="str">
        <f t="shared" si="459"/>
        <v/>
      </c>
      <c r="S767" s="66"/>
      <c r="T767" s="67" t="str">
        <f t="shared" si="460"/>
        <v/>
      </c>
      <c r="U767" s="163"/>
      <c r="V767" s="59">
        <f t="shared" si="461"/>
        <v>0</v>
      </c>
      <c r="W767" s="59" t="e">
        <f t="shared" si="462"/>
        <v>#VALUE!</v>
      </c>
      <c r="X767" s="86" t="e">
        <f t="shared" si="463"/>
        <v>#VALUE!</v>
      </c>
    </row>
    <row r="768" spans="2:24" ht="15.75" thickBot="1">
      <c r="B768" s="170"/>
      <c r="C768" s="119"/>
      <c r="D768" s="120"/>
      <c r="E768" s="68"/>
      <c r="F768" s="69"/>
      <c r="G768" s="69"/>
      <c r="H768" s="69"/>
      <c r="I768" s="69"/>
      <c r="J768" s="70"/>
      <c r="K768" s="70"/>
      <c r="L768" s="70" t="str">
        <f>IF(K768=0,"",J768-K768)</f>
        <v/>
      </c>
      <c r="M768" s="69" t="str">
        <f>IF(G768=0,"",+G768)</f>
        <v/>
      </c>
      <c r="N768" s="69" t="str">
        <f>IF(H768=0,"",+H768)</f>
        <v/>
      </c>
      <c r="O768" s="69" t="str">
        <f>IF(I768=0,"",+I768)</f>
        <v/>
      </c>
      <c r="P768" s="70"/>
      <c r="Q768" s="70"/>
      <c r="R768" s="70" t="str">
        <f>IF(Q768=0,"",P768-Q768)</f>
        <v/>
      </c>
      <c r="S768" s="71"/>
      <c r="T768" s="72" t="str">
        <f>IF(S768=0,"",(R768-(R768*S768)/100))</f>
        <v/>
      </c>
      <c r="U768" s="163"/>
      <c r="V768" s="59">
        <f t="shared" si="461"/>
        <v>0</v>
      </c>
      <c r="W768" s="59" t="e">
        <f t="shared" si="462"/>
        <v>#VALUE!</v>
      </c>
      <c r="X768" s="86" t="e">
        <f t="shared" si="463"/>
        <v>#VALUE!</v>
      </c>
    </row>
    <row r="769" spans="2:24">
      <c r="B769" s="1"/>
      <c r="C769" s="1"/>
      <c r="D769" s="1"/>
      <c r="E769" s="2"/>
      <c r="F769" s="3"/>
      <c r="G769" s="4"/>
      <c r="H769" s="4"/>
      <c r="I769" s="5"/>
      <c r="J769" s="73"/>
      <c r="K769" s="73"/>
      <c r="L769" s="73"/>
      <c r="M769" s="4"/>
      <c r="N769" s="4"/>
      <c r="O769" s="4"/>
      <c r="P769" s="73"/>
      <c r="Q769" s="73"/>
      <c r="R769" s="203"/>
      <c r="S769" s="4"/>
      <c r="T769" s="4"/>
      <c r="U769" s="157"/>
      <c r="V769" s="74"/>
      <c r="W769" s="4"/>
      <c r="X769" s="4"/>
    </row>
    <row r="770" spans="2:24">
      <c r="B770" s="1"/>
      <c r="C770" s="75">
        <f>COUNT(C760:C768)</f>
        <v>0</v>
      </c>
      <c r="D770" s="76"/>
      <c r="E770" s="77"/>
      <c r="F770" s="213" t="s">
        <v>46</v>
      </c>
      <c r="G770" s="214"/>
      <c r="H770" s="214"/>
      <c r="I770" s="215"/>
      <c r="J770" s="78">
        <f>SUM(J760:J768)</f>
        <v>0</v>
      </c>
      <c r="K770" s="78">
        <f>SUM(K760:K768)</f>
        <v>0</v>
      </c>
      <c r="L770" s="78">
        <f>SUM(L760:L768)</f>
        <v>0</v>
      </c>
      <c r="M770" s="79"/>
      <c r="N770" s="79"/>
      <c r="O770" s="79"/>
      <c r="P770" s="78">
        <f>SUM(P760:P768)</f>
        <v>0</v>
      </c>
      <c r="Q770" s="78">
        <f>SUM(Q760:Q768)</f>
        <v>0</v>
      </c>
      <c r="R770" s="204">
        <f>SUM(R760:R768)</f>
        <v>0</v>
      </c>
      <c r="S770" s="128" t="e">
        <f>ROUND((((R770-T770)/R770)*100),2)</f>
        <v>#DIV/0!</v>
      </c>
      <c r="T770" s="127">
        <f>SUM(T760:T768)</f>
        <v>0</v>
      </c>
      <c r="U770" s="164"/>
      <c r="V770" s="82"/>
      <c r="W770" s="83" t="e">
        <f>SUM(W760:W768)</f>
        <v>#VALUE!</v>
      </c>
      <c r="X770" s="83" t="e">
        <f>SUM(X760:X768)</f>
        <v>#VALUE!</v>
      </c>
    </row>
    <row r="771" spans="2:24">
      <c r="C771" s="75">
        <f>SUM(C770)+C754</f>
        <v>0</v>
      </c>
      <c r="D771" s="76"/>
      <c r="E771" s="77"/>
      <c r="F771" s="213" t="s">
        <v>47</v>
      </c>
      <c r="G771" s="214"/>
      <c r="H771" s="214"/>
      <c r="I771" s="215"/>
      <c r="J771" s="78">
        <f>SUM(J760:J768)+J754</f>
        <v>0</v>
      </c>
      <c r="K771" s="78">
        <f>SUM(K760:K768)+K754</f>
        <v>0</v>
      </c>
      <c r="L771" s="78">
        <f>SUM(L760:L768)+L754</f>
        <v>0</v>
      </c>
      <c r="M771" s="79"/>
      <c r="N771" s="79"/>
      <c r="O771" s="79"/>
      <c r="P771" s="78">
        <f>SUM(P760:P768)+P754</f>
        <v>0</v>
      </c>
      <c r="Q771" s="78">
        <f>SUM(Q760:Q768)+Q754</f>
        <v>0</v>
      </c>
      <c r="R771" s="204">
        <f>SUM(R760:R768)+R754</f>
        <v>0</v>
      </c>
      <c r="S771" s="128"/>
      <c r="T771" s="127">
        <f>SUM(T760:T768)+T754</f>
        <v>0</v>
      </c>
      <c r="U771" s="164"/>
      <c r="V771" s="82"/>
      <c r="W771" s="85" t="e">
        <f>+W770</f>
        <v>#VALUE!</v>
      </c>
      <c r="X771" s="83"/>
    </row>
    <row r="773" spans="2:24" ht="15.75" thickBot="1"/>
    <row r="774" spans="2:24" ht="15.75" thickBot="1">
      <c r="B774" s="1"/>
      <c r="C774" s="1"/>
      <c r="D774" s="1" t="s">
        <v>26</v>
      </c>
      <c r="E774" s="2">
        <v>26</v>
      </c>
      <c r="F774" s="45"/>
      <c r="G774" s="216" t="s">
        <v>27</v>
      </c>
      <c r="H774" s="217"/>
      <c r="I774" s="217"/>
      <c r="J774" s="217"/>
      <c r="K774" s="217"/>
      <c r="L774" s="218"/>
      <c r="M774" s="219" t="s">
        <v>28</v>
      </c>
      <c r="N774" s="220"/>
      <c r="O774" s="220"/>
      <c r="P774" s="220"/>
      <c r="Q774" s="220"/>
      <c r="R774" s="220"/>
      <c r="S774" s="220"/>
      <c r="T774" s="221"/>
      <c r="U774" s="162"/>
      <c r="V774" s="2"/>
      <c r="W774" s="222"/>
      <c r="X774" s="222"/>
    </row>
    <row r="775" spans="2:24" ht="14.45" customHeight="1">
      <c r="B775" s="168" t="s">
        <v>60</v>
      </c>
      <c r="C775" s="207" t="s">
        <v>29</v>
      </c>
      <c r="D775" s="209" t="s">
        <v>30</v>
      </c>
      <c r="E775" s="209" t="s">
        <v>31</v>
      </c>
      <c r="F775" s="209" t="s">
        <v>32</v>
      </c>
      <c r="G775" s="211" t="s">
        <v>33</v>
      </c>
      <c r="H775" s="212"/>
      <c r="I775" s="46" t="s">
        <v>34</v>
      </c>
      <c r="J775" s="211" t="s">
        <v>35</v>
      </c>
      <c r="K775" s="223"/>
      <c r="L775" s="212"/>
      <c r="M775" s="224" t="s">
        <v>33</v>
      </c>
      <c r="N775" s="225"/>
      <c r="O775" s="47" t="s">
        <v>34</v>
      </c>
      <c r="P775" s="224" t="s">
        <v>35</v>
      </c>
      <c r="Q775" s="226"/>
      <c r="R775" s="226"/>
      <c r="S775" s="226"/>
      <c r="T775" s="227"/>
      <c r="U775" s="159"/>
      <c r="V775" s="228" t="s">
        <v>36</v>
      </c>
      <c r="W775" s="229"/>
      <c r="X775" s="230"/>
    </row>
    <row r="776" spans="2:24" ht="15.75" thickBot="1">
      <c r="B776" s="169"/>
      <c r="C776" s="208"/>
      <c r="D776" s="210"/>
      <c r="E776" s="210"/>
      <c r="F776" s="210"/>
      <c r="G776" s="48" t="s">
        <v>37</v>
      </c>
      <c r="H776" s="48" t="s">
        <v>38</v>
      </c>
      <c r="I776" s="49" t="s">
        <v>39</v>
      </c>
      <c r="J776" s="48" t="s">
        <v>40</v>
      </c>
      <c r="K776" s="48" t="s">
        <v>41</v>
      </c>
      <c r="L776" s="48" t="s">
        <v>42</v>
      </c>
      <c r="M776" s="50" t="s">
        <v>37</v>
      </c>
      <c r="N776" s="50" t="s">
        <v>38</v>
      </c>
      <c r="O776" s="50" t="s">
        <v>39</v>
      </c>
      <c r="P776" s="50" t="s">
        <v>40</v>
      </c>
      <c r="Q776" s="50" t="s">
        <v>41</v>
      </c>
      <c r="R776" s="50" t="s">
        <v>42</v>
      </c>
      <c r="S776" s="50" t="s">
        <v>12</v>
      </c>
      <c r="T776" s="51" t="s">
        <v>43</v>
      </c>
      <c r="U776" s="159"/>
      <c r="V776" s="52" t="s">
        <v>44</v>
      </c>
      <c r="W776" s="52" t="s">
        <v>45</v>
      </c>
      <c r="X776" s="52" t="s">
        <v>4</v>
      </c>
    </row>
    <row r="777" spans="2:24">
      <c r="B777" s="169"/>
      <c r="C777" s="53"/>
      <c r="D777" s="118"/>
      <c r="E777" s="54"/>
      <c r="F777" s="55"/>
      <c r="G777" s="55"/>
      <c r="H777" s="55"/>
      <c r="I777" s="55"/>
      <c r="J777" s="56"/>
      <c r="K777" s="56"/>
      <c r="L777" s="56" t="str">
        <f t="shared" ref="L777:L784" si="464">IF(K777=0,"",J777-K777)</f>
        <v/>
      </c>
      <c r="M777" s="55" t="str">
        <f t="shared" ref="M777:M784" si="465">IF(G777=0,"",+G777)</f>
        <v/>
      </c>
      <c r="N777" s="55" t="str">
        <f t="shared" ref="N777:N784" si="466">IF(H777=0,"",+H777)</f>
        <v/>
      </c>
      <c r="O777" s="55" t="str">
        <f t="shared" ref="O777:O784" si="467">IF(I777=0,"",+I777)</f>
        <v/>
      </c>
      <c r="P777" s="56"/>
      <c r="Q777" s="56"/>
      <c r="R777" s="56" t="str">
        <f t="shared" ref="R777:R784" si="468">IF(Q777=0,"",P777-Q777)</f>
        <v/>
      </c>
      <c r="S777" s="57"/>
      <c r="T777" s="58" t="str">
        <f t="shared" ref="T777:T784" si="469">IF(S777=0,"",(R777-(R777*S777)/100))</f>
        <v/>
      </c>
      <c r="U777" s="163"/>
      <c r="V777" s="59">
        <f>0-S777</f>
        <v>0</v>
      </c>
      <c r="W777" s="59" t="e">
        <f>IF(R777=0,"",(R777-L777))</f>
        <v>#VALUE!</v>
      </c>
      <c r="X777" s="86" t="e">
        <f>+W777/L777</f>
        <v>#VALUE!</v>
      </c>
    </row>
    <row r="778" spans="2:24">
      <c r="B778" s="169"/>
      <c r="C778" s="61"/>
      <c r="D778" s="62"/>
      <c r="E778" s="63"/>
      <c r="F778" s="64"/>
      <c r="G778" s="64"/>
      <c r="H778" s="64"/>
      <c r="I778" s="64"/>
      <c r="J778" s="65"/>
      <c r="K778" s="65"/>
      <c r="L778" s="65" t="str">
        <f t="shared" si="464"/>
        <v/>
      </c>
      <c r="M778" s="64" t="str">
        <f t="shared" si="465"/>
        <v/>
      </c>
      <c r="N778" s="64" t="str">
        <f t="shared" si="466"/>
        <v/>
      </c>
      <c r="O778" s="64" t="str">
        <f t="shared" si="467"/>
        <v/>
      </c>
      <c r="P778" s="65"/>
      <c r="Q778" s="65"/>
      <c r="R778" s="65" t="str">
        <f t="shared" si="468"/>
        <v/>
      </c>
      <c r="S778" s="66"/>
      <c r="T778" s="67" t="str">
        <f t="shared" si="469"/>
        <v/>
      </c>
      <c r="U778" s="163"/>
      <c r="V778" s="59">
        <f t="shared" ref="V778:V785" si="470">0-S778</f>
        <v>0</v>
      </c>
      <c r="W778" s="59" t="e">
        <f t="shared" ref="W778:W785" si="471">IF(R778=0,"",(R778-L778))</f>
        <v>#VALUE!</v>
      </c>
      <c r="X778" s="86" t="e">
        <f t="shared" ref="X778:X785" si="472">+W778/L778</f>
        <v>#VALUE!</v>
      </c>
    </row>
    <row r="779" spans="2:24">
      <c r="B779" s="169"/>
      <c r="C779" s="61"/>
      <c r="D779" s="62"/>
      <c r="E779" s="63"/>
      <c r="F779" s="64"/>
      <c r="G779" s="64"/>
      <c r="H779" s="64"/>
      <c r="I779" s="64"/>
      <c r="J779" s="65"/>
      <c r="K779" s="65"/>
      <c r="L779" s="65" t="str">
        <f t="shared" si="464"/>
        <v/>
      </c>
      <c r="M779" s="64" t="str">
        <f t="shared" si="465"/>
        <v/>
      </c>
      <c r="N779" s="64" t="str">
        <f t="shared" si="466"/>
        <v/>
      </c>
      <c r="O779" s="64" t="str">
        <f t="shared" si="467"/>
        <v/>
      </c>
      <c r="P779" s="65"/>
      <c r="Q779" s="65"/>
      <c r="R779" s="65" t="str">
        <f t="shared" si="468"/>
        <v/>
      </c>
      <c r="S779" s="66"/>
      <c r="T779" s="67" t="str">
        <f t="shared" si="469"/>
        <v/>
      </c>
      <c r="U779" s="163"/>
      <c r="V779" s="59">
        <f t="shared" si="470"/>
        <v>0</v>
      </c>
      <c r="W779" s="59" t="e">
        <f t="shared" si="471"/>
        <v>#VALUE!</v>
      </c>
      <c r="X779" s="86" t="e">
        <f t="shared" si="472"/>
        <v>#VALUE!</v>
      </c>
    </row>
    <row r="780" spans="2:24">
      <c r="B780" s="169"/>
      <c r="C780" s="61"/>
      <c r="D780" s="62"/>
      <c r="E780" s="63"/>
      <c r="F780" s="64"/>
      <c r="G780" s="64"/>
      <c r="H780" s="64"/>
      <c r="I780" s="64"/>
      <c r="J780" s="65"/>
      <c r="K780" s="65"/>
      <c r="L780" s="65" t="str">
        <f t="shared" si="464"/>
        <v/>
      </c>
      <c r="M780" s="64" t="str">
        <f t="shared" si="465"/>
        <v/>
      </c>
      <c r="N780" s="64" t="str">
        <f t="shared" si="466"/>
        <v/>
      </c>
      <c r="O780" s="64" t="str">
        <f t="shared" si="467"/>
        <v/>
      </c>
      <c r="P780" s="65"/>
      <c r="Q780" s="65"/>
      <c r="R780" s="65" t="str">
        <f t="shared" si="468"/>
        <v/>
      </c>
      <c r="S780" s="66"/>
      <c r="T780" s="67" t="str">
        <f t="shared" si="469"/>
        <v/>
      </c>
      <c r="U780" s="163"/>
      <c r="V780" s="59">
        <f t="shared" si="470"/>
        <v>0</v>
      </c>
      <c r="W780" s="59" t="e">
        <f t="shared" si="471"/>
        <v>#VALUE!</v>
      </c>
      <c r="X780" s="86" t="e">
        <f t="shared" si="472"/>
        <v>#VALUE!</v>
      </c>
    </row>
    <row r="781" spans="2:24">
      <c r="B781" s="169"/>
      <c r="C781" s="61"/>
      <c r="D781" s="62"/>
      <c r="E781" s="63"/>
      <c r="F781" s="64"/>
      <c r="G781" s="64"/>
      <c r="H781" s="64"/>
      <c r="I781" s="64"/>
      <c r="J781" s="65"/>
      <c r="K781" s="65"/>
      <c r="L781" s="65" t="str">
        <f t="shared" si="464"/>
        <v/>
      </c>
      <c r="M781" s="64" t="str">
        <f t="shared" si="465"/>
        <v/>
      </c>
      <c r="N781" s="64" t="str">
        <f t="shared" si="466"/>
        <v/>
      </c>
      <c r="O781" s="64" t="str">
        <f t="shared" si="467"/>
        <v/>
      </c>
      <c r="P781" s="65"/>
      <c r="Q781" s="65"/>
      <c r="R781" s="65" t="str">
        <f t="shared" si="468"/>
        <v/>
      </c>
      <c r="S781" s="66"/>
      <c r="T781" s="67" t="str">
        <f t="shared" si="469"/>
        <v/>
      </c>
      <c r="U781" s="163"/>
      <c r="V781" s="59">
        <f t="shared" si="470"/>
        <v>0</v>
      </c>
      <c r="W781" s="59" t="e">
        <f t="shared" si="471"/>
        <v>#VALUE!</v>
      </c>
      <c r="X781" s="86" t="e">
        <f t="shared" si="472"/>
        <v>#VALUE!</v>
      </c>
    </row>
    <row r="782" spans="2:24">
      <c r="B782" s="169"/>
      <c r="C782" s="61"/>
      <c r="D782" s="62"/>
      <c r="E782" s="63"/>
      <c r="F782" s="64"/>
      <c r="G782" s="64"/>
      <c r="H782" s="64"/>
      <c r="I782" s="64"/>
      <c r="J782" s="65"/>
      <c r="K782" s="65"/>
      <c r="L782" s="65" t="str">
        <f t="shared" si="464"/>
        <v/>
      </c>
      <c r="M782" s="64" t="str">
        <f t="shared" si="465"/>
        <v/>
      </c>
      <c r="N782" s="64" t="str">
        <f t="shared" si="466"/>
        <v/>
      </c>
      <c r="O782" s="64" t="str">
        <f t="shared" si="467"/>
        <v/>
      </c>
      <c r="P782" s="65"/>
      <c r="Q782" s="65"/>
      <c r="R782" s="65" t="str">
        <f t="shared" si="468"/>
        <v/>
      </c>
      <c r="S782" s="66"/>
      <c r="T782" s="67" t="str">
        <f t="shared" si="469"/>
        <v/>
      </c>
      <c r="U782" s="163"/>
      <c r="V782" s="59">
        <f t="shared" si="470"/>
        <v>0</v>
      </c>
      <c r="W782" s="59" t="e">
        <f t="shared" si="471"/>
        <v>#VALUE!</v>
      </c>
      <c r="X782" s="86" t="e">
        <f t="shared" si="472"/>
        <v>#VALUE!</v>
      </c>
    </row>
    <row r="783" spans="2:24">
      <c r="B783" s="169"/>
      <c r="C783" s="61"/>
      <c r="D783" s="62"/>
      <c r="E783" s="63"/>
      <c r="F783" s="64"/>
      <c r="G783" s="64"/>
      <c r="H783" s="64"/>
      <c r="I783" s="64"/>
      <c r="J783" s="65"/>
      <c r="K783" s="65"/>
      <c r="L783" s="65" t="str">
        <f t="shared" si="464"/>
        <v/>
      </c>
      <c r="M783" s="64" t="str">
        <f t="shared" si="465"/>
        <v/>
      </c>
      <c r="N783" s="64" t="str">
        <f t="shared" si="466"/>
        <v/>
      </c>
      <c r="O783" s="64" t="str">
        <f t="shared" si="467"/>
        <v/>
      </c>
      <c r="P783" s="65"/>
      <c r="Q783" s="65"/>
      <c r="R783" s="65" t="str">
        <f t="shared" si="468"/>
        <v/>
      </c>
      <c r="S783" s="66"/>
      <c r="T783" s="67" t="str">
        <f t="shared" si="469"/>
        <v/>
      </c>
      <c r="U783" s="163"/>
      <c r="V783" s="59">
        <f t="shared" si="470"/>
        <v>0</v>
      </c>
      <c r="W783" s="59" t="e">
        <f t="shared" si="471"/>
        <v>#VALUE!</v>
      </c>
      <c r="X783" s="86" t="e">
        <f t="shared" si="472"/>
        <v>#VALUE!</v>
      </c>
    </row>
    <row r="784" spans="2:24">
      <c r="B784" s="169"/>
      <c r="C784" s="61"/>
      <c r="D784" s="62"/>
      <c r="E784" s="63"/>
      <c r="F784" s="64"/>
      <c r="G784" s="64"/>
      <c r="H784" s="64"/>
      <c r="I784" s="64"/>
      <c r="J784" s="65"/>
      <c r="K784" s="65"/>
      <c r="L784" s="65" t="str">
        <f t="shared" si="464"/>
        <v/>
      </c>
      <c r="M784" s="64" t="str">
        <f t="shared" si="465"/>
        <v/>
      </c>
      <c r="N784" s="64" t="str">
        <f t="shared" si="466"/>
        <v/>
      </c>
      <c r="O784" s="64" t="str">
        <f t="shared" si="467"/>
        <v/>
      </c>
      <c r="P784" s="65"/>
      <c r="Q784" s="65"/>
      <c r="R784" s="65" t="str">
        <f t="shared" si="468"/>
        <v/>
      </c>
      <c r="S784" s="66"/>
      <c r="T784" s="67" t="str">
        <f t="shared" si="469"/>
        <v/>
      </c>
      <c r="U784" s="163"/>
      <c r="V784" s="59">
        <f t="shared" si="470"/>
        <v>0</v>
      </c>
      <c r="W784" s="59" t="e">
        <f t="shared" si="471"/>
        <v>#VALUE!</v>
      </c>
      <c r="X784" s="86" t="e">
        <f t="shared" si="472"/>
        <v>#VALUE!</v>
      </c>
    </row>
    <row r="785" spans="2:24" ht="15.75" thickBot="1">
      <c r="B785" s="170"/>
      <c r="C785" s="119"/>
      <c r="D785" s="120"/>
      <c r="E785" s="68"/>
      <c r="F785" s="69"/>
      <c r="G785" s="69"/>
      <c r="H785" s="69"/>
      <c r="I785" s="69"/>
      <c r="J785" s="70"/>
      <c r="K785" s="70"/>
      <c r="L785" s="70" t="str">
        <f>IF(K785=0,"",J785-K785)</f>
        <v/>
      </c>
      <c r="M785" s="69" t="str">
        <f>IF(G785=0,"",+G785)</f>
        <v/>
      </c>
      <c r="N785" s="69" t="str">
        <f>IF(H785=0,"",+H785)</f>
        <v/>
      </c>
      <c r="O785" s="69" t="str">
        <f>IF(I785=0,"",+I785)</f>
        <v/>
      </c>
      <c r="P785" s="70"/>
      <c r="Q785" s="70"/>
      <c r="R785" s="70" t="str">
        <f>IF(Q785=0,"",P785-Q785)</f>
        <v/>
      </c>
      <c r="S785" s="71"/>
      <c r="T785" s="72" t="str">
        <f>IF(S785=0,"",(R785-(R785*S785)/100))</f>
        <v/>
      </c>
      <c r="U785" s="163"/>
      <c r="V785" s="59">
        <f t="shared" si="470"/>
        <v>0</v>
      </c>
      <c r="W785" s="59" t="e">
        <f t="shared" si="471"/>
        <v>#VALUE!</v>
      </c>
      <c r="X785" s="86" t="e">
        <f t="shared" si="472"/>
        <v>#VALUE!</v>
      </c>
    </row>
    <row r="786" spans="2:24" ht="15.75" thickBot="1">
      <c r="B786" s="1"/>
      <c r="C786" s="1"/>
      <c r="D786" s="1"/>
      <c r="E786" s="2"/>
      <c r="F786" s="3"/>
      <c r="G786" s="4"/>
      <c r="H786" s="4"/>
      <c r="I786" s="5"/>
      <c r="J786" s="73"/>
      <c r="K786" s="73"/>
      <c r="L786" s="73"/>
      <c r="M786" s="4"/>
      <c r="N786" s="4"/>
      <c r="O786" s="4"/>
      <c r="P786" s="73"/>
      <c r="Q786" s="73"/>
      <c r="R786" s="203"/>
      <c r="S786" s="4"/>
      <c r="T786" s="4"/>
      <c r="U786" s="157"/>
      <c r="V786" s="74"/>
      <c r="W786" s="4"/>
      <c r="X786" s="4"/>
    </row>
    <row r="787" spans="2:24" ht="15.75" thickBot="1">
      <c r="B787" s="1"/>
      <c r="C787" s="75">
        <f>COUNT(C777:C785)</f>
        <v>0</v>
      </c>
      <c r="D787" s="76"/>
      <c r="E787" s="77"/>
      <c r="F787" s="213" t="s">
        <v>46</v>
      </c>
      <c r="G787" s="214"/>
      <c r="H787" s="214"/>
      <c r="I787" s="215"/>
      <c r="J787" s="78">
        <f>SUM(J777:J785)</f>
        <v>0</v>
      </c>
      <c r="K787" s="78">
        <f>SUM(K777:K785)</f>
        <v>0</v>
      </c>
      <c r="L787" s="78">
        <f>SUM(L777:L785)</f>
        <v>0</v>
      </c>
      <c r="M787" s="79"/>
      <c r="N787" s="79"/>
      <c r="O787" s="79"/>
      <c r="P787" s="78">
        <f>SUM(P777:P785)</f>
        <v>0</v>
      </c>
      <c r="Q787" s="78">
        <f>SUM(Q777:Q785)</f>
        <v>0</v>
      </c>
      <c r="R787" s="205">
        <f>SUM(R777:R785)</f>
        <v>0</v>
      </c>
      <c r="S787" s="80" t="e">
        <f>ROUND((((R787-T787)/R787)*100),2)</f>
        <v>#DIV/0!</v>
      </c>
      <c r="T787" s="81">
        <f>SUM(T777:T785)</f>
        <v>0</v>
      </c>
      <c r="U787" s="164"/>
      <c r="V787" s="82"/>
      <c r="W787" s="83" t="e">
        <f>SUM(W777:W785)</f>
        <v>#VALUE!</v>
      </c>
      <c r="X787" s="83" t="e">
        <f>SUM(X777:X785)</f>
        <v>#VALUE!</v>
      </c>
    </row>
    <row r="788" spans="2:24" ht="15.75" thickBot="1">
      <c r="C788" s="75">
        <f>SUM(C787)+C771</f>
        <v>0</v>
      </c>
      <c r="D788" s="76"/>
      <c r="E788" s="77"/>
      <c r="F788" s="213" t="s">
        <v>47</v>
      </c>
      <c r="G788" s="214"/>
      <c r="H788" s="214"/>
      <c r="I788" s="215"/>
      <c r="J788" s="78">
        <f>SUM(J777:J785)+J771</f>
        <v>0</v>
      </c>
      <c r="K788" s="78">
        <f>SUM(K777:K785)+K771</f>
        <v>0</v>
      </c>
      <c r="L788" s="78">
        <f>SUM(L777:L785)+L771</f>
        <v>0</v>
      </c>
      <c r="M788" s="79"/>
      <c r="N788" s="79"/>
      <c r="O788" s="79"/>
      <c r="P788" s="78">
        <f>SUM(P777:P785)+P771</f>
        <v>0</v>
      </c>
      <c r="Q788" s="78">
        <f>SUM(Q777:Q785)+Q771</f>
        <v>0</v>
      </c>
      <c r="R788" s="205">
        <f>SUM(R777:R785)+R771</f>
        <v>0</v>
      </c>
      <c r="S788" s="80"/>
      <c r="T788" s="81">
        <f>SUM(T777:T785)+T771</f>
        <v>0</v>
      </c>
      <c r="U788" s="164"/>
      <c r="V788" s="82"/>
      <c r="W788" s="85" t="e">
        <f>+W787</f>
        <v>#VALUE!</v>
      </c>
      <c r="X788" s="83"/>
    </row>
    <row r="790" spans="2:24" ht="15.75" thickBot="1"/>
    <row r="791" spans="2:24" ht="15.75" thickBot="1">
      <c r="B791" s="1"/>
      <c r="C791" s="1"/>
      <c r="D791" s="1" t="s">
        <v>26</v>
      </c>
      <c r="E791" s="2">
        <v>26</v>
      </c>
      <c r="F791" s="45"/>
      <c r="G791" s="216" t="s">
        <v>27</v>
      </c>
      <c r="H791" s="217"/>
      <c r="I791" s="217"/>
      <c r="J791" s="217"/>
      <c r="K791" s="217"/>
      <c r="L791" s="218"/>
      <c r="M791" s="219" t="s">
        <v>28</v>
      </c>
      <c r="N791" s="220"/>
      <c r="O791" s="220"/>
      <c r="P791" s="220"/>
      <c r="Q791" s="220"/>
      <c r="R791" s="220"/>
      <c r="S791" s="220"/>
      <c r="T791" s="221"/>
      <c r="U791" s="162"/>
      <c r="V791" s="2"/>
      <c r="W791" s="222"/>
      <c r="X791" s="222"/>
    </row>
    <row r="792" spans="2:24" ht="14.45" customHeight="1">
      <c r="B792" s="168" t="s">
        <v>61</v>
      </c>
      <c r="C792" s="207" t="s">
        <v>29</v>
      </c>
      <c r="D792" s="209" t="s">
        <v>30</v>
      </c>
      <c r="E792" s="209" t="s">
        <v>31</v>
      </c>
      <c r="F792" s="209" t="s">
        <v>32</v>
      </c>
      <c r="G792" s="211" t="s">
        <v>33</v>
      </c>
      <c r="H792" s="212"/>
      <c r="I792" s="46" t="s">
        <v>34</v>
      </c>
      <c r="J792" s="211" t="s">
        <v>35</v>
      </c>
      <c r="K792" s="223"/>
      <c r="L792" s="212"/>
      <c r="M792" s="224" t="s">
        <v>33</v>
      </c>
      <c r="N792" s="225"/>
      <c r="O792" s="47" t="s">
        <v>34</v>
      </c>
      <c r="P792" s="224" t="s">
        <v>35</v>
      </c>
      <c r="Q792" s="226"/>
      <c r="R792" s="226"/>
      <c r="S792" s="226"/>
      <c r="T792" s="227"/>
      <c r="U792" s="159"/>
      <c r="V792" s="228" t="s">
        <v>36</v>
      </c>
      <c r="W792" s="229"/>
      <c r="X792" s="230"/>
    </row>
    <row r="793" spans="2:24" ht="15.75" thickBot="1">
      <c r="B793" s="169"/>
      <c r="C793" s="208"/>
      <c r="D793" s="210"/>
      <c r="E793" s="210"/>
      <c r="F793" s="210"/>
      <c r="G793" s="48" t="s">
        <v>37</v>
      </c>
      <c r="H793" s="48" t="s">
        <v>38</v>
      </c>
      <c r="I793" s="49" t="s">
        <v>39</v>
      </c>
      <c r="J793" s="48" t="s">
        <v>40</v>
      </c>
      <c r="K793" s="48" t="s">
        <v>41</v>
      </c>
      <c r="L793" s="48" t="s">
        <v>42</v>
      </c>
      <c r="M793" s="50" t="s">
        <v>37</v>
      </c>
      <c r="N793" s="50" t="s">
        <v>38</v>
      </c>
      <c r="O793" s="50" t="s">
        <v>39</v>
      </c>
      <c r="P793" s="50" t="s">
        <v>40</v>
      </c>
      <c r="Q793" s="50" t="s">
        <v>41</v>
      </c>
      <c r="R793" s="50" t="s">
        <v>42</v>
      </c>
      <c r="S793" s="50" t="s">
        <v>12</v>
      </c>
      <c r="T793" s="51" t="s">
        <v>43</v>
      </c>
      <c r="U793" s="159"/>
      <c r="V793" s="52" t="s">
        <v>44</v>
      </c>
      <c r="W793" s="52" t="s">
        <v>45</v>
      </c>
      <c r="X793" s="52" t="s">
        <v>4</v>
      </c>
    </row>
    <row r="794" spans="2:24">
      <c r="B794" s="169"/>
      <c r="C794" s="53"/>
      <c r="D794" s="118"/>
      <c r="E794" s="54"/>
      <c r="F794" s="55"/>
      <c r="G794" s="55"/>
      <c r="H794" s="55"/>
      <c r="I794" s="55"/>
      <c r="J794" s="56"/>
      <c r="K794" s="56"/>
      <c r="L794" s="56" t="str">
        <f t="shared" ref="L794:L801" si="473">IF(K794=0,"",J794-K794)</f>
        <v/>
      </c>
      <c r="M794" s="55" t="str">
        <f t="shared" ref="M794:M801" si="474">IF(G794=0,"",+G794)</f>
        <v/>
      </c>
      <c r="N794" s="55" t="str">
        <f t="shared" ref="N794:N801" si="475">IF(H794=0,"",+H794)</f>
        <v/>
      </c>
      <c r="O794" s="55" t="str">
        <f t="shared" ref="O794:O801" si="476">IF(I794=0,"",+I794)</f>
        <v/>
      </c>
      <c r="P794" s="56"/>
      <c r="Q794" s="56"/>
      <c r="R794" s="56" t="str">
        <f t="shared" ref="R794:R801" si="477">IF(Q794=0,"",P794-Q794)</f>
        <v/>
      </c>
      <c r="S794" s="57"/>
      <c r="T794" s="58" t="str">
        <f t="shared" ref="T794:T801" si="478">IF(S794=0,"",(R794-(R794*S794)/100))</f>
        <v/>
      </c>
      <c r="U794" s="163"/>
      <c r="V794" s="59">
        <f>0-S794</f>
        <v>0</v>
      </c>
      <c r="W794" s="59" t="e">
        <f>IF(R794=0,"",(R794-L794))</f>
        <v>#VALUE!</v>
      </c>
      <c r="X794" s="86" t="e">
        <f>+W794/L794</f>
        <v>#VALUE!</v>
      </c>
    </row>
    <row r="795" spans="2:24">
      <c r="B795" s="169"/>
      <c r="C795" s="61"/>
      <c r="D795" s="62"/>
      <c r="E795" s="63"/>
      <c r="F795" s="64"/>
      <c r="G795" s="64"/>
      <c r="H795" s="64"/>
      <c r="I795" s="64"/>
      <c r="J795" s="65"/>
      <c r="K795" s="65"/>
      <c r="L795" s="65" t="str">
        <f t="shared" si="473"/>
        <v/>
      </c>
      <c r="M795" s="64" t="str">
        <f t="shared" si="474"/>
        <v/>
      </c>
      <c r="N795" s="64" t="str">
        <f t="shared" si="475"/>
        <v/>
      </c>
      <c r="O795" s="64" t="str">
        <f t="shared" si="476"/>
        <v/>
      </c>
      <c r="P795" s="65"/>
      <c r="Q795" s="65"/>
      <c r="R795" s="65" t="str">
        <f t="shared" si="477"/>
        <v/>
      </c>
      <c r="S795" s="66"/>
      <c r="T795" s="67" t="str">
        <f t="shared" si="478"/>
        <v/>
      </c>
      <c r="U795" s="163"/>
      <c r="V795" s="59">
        <f t="shared" ref="V795:V802" si="479">0-S795</f>
        <v>0</v>
      </c>
      <c r="W795" s="59" t="e">
        <f t="shared" ref="W795:W802" si="480">IF(R795=0,"",(R795-L795))</f>
        <v>#VALUE!</v>
      </c>
      <c r="X795" s="86" t="e">
        <f t="shared" ref="X795:X802" si="481">+W795/L795</f>
        <v>#VALUE!</v>
      </c>
    </row>
    <row r="796" spans="2:24">
      <c r="B796" s="169"/>
      <c r="C796" s="61"/>
      <c r="D796" s="62"/>
      <c r="E796" s="63"/>
      <c r="F796" s="64"/>
      <c r="G796" s="64"/>
      <c r="H796" s="64"/>
      <c r="I796" s="64"/>
      <c r="J796" s="65"/>
      <c r="K796" s="65"/>
      <c r="L796" s="65" t="str">
        <f t="shared" si="473"/>
        <v/>
      </c>
      <c r="M796" s="64" t="str">
        <f t="shared" si="474"/>
        <v/>
      </c>
      <c r="N796" s="64" t="str">
        <f t="shared" si="475"/>
        <v/>
      </c>
      <c r="O796" s="64" t="str">
        <f t="shared" si="476"/>
        <v/>
      </c>
      <c r="P796" s="65"/>
      <c r="Q796" s="65"/>
      <c r="R796" s="65" t="str">
        <f t="shared" si="477"/>
        <v/>
      </c>
      <c r="S796" s="66"/>
      <c r="T796" s="67" t="str">
        <f t="shared" si="478"/>
        <v/>
      </c>
      <c r="U796" s="163"/>
      <c r="V796" s="59">
        <f t="shared" si="479"/>
        <v>0</v>
      </c>
      <c r="W796" s="59" t="e">
        <f t="shared" si="480"/>
        <v>#VALUE!</v>
      </c>
      <c r="X796" s="86" t="e">
        <f t="shared" si="481"/>
        <v>#VALUE!</v>
      </c>
    </row>
    <row r="797" spans="2:24">
      <c r="B797" s="169"/>
      <c r="C797" s="61"/>
      <c r="D797" s="62"/>
      <c r="E797" s="63"/>
      <c r="F797" s="64"/>
      <c r="G797" s="64"/>
      <c r="H797" s="64"/>
      <c r="I797" s="64"/>
      <c r="J797" s="65"/>
      <c r="K797" s="65"/>
      <c r="L797" s="65" t="str">
        <f t="shared" si="473"/>
        <v/>
      </c>
      <c r="M797" s="64" t="str">
        <f t="shared" si="474"/>
        <v/>
      </c>
      <c r="N797" s="64" t="str">
        <f t="shared" si="475"/>
        <v/>
      </c>
      <c r="O797" s="64" t="str">
        <f t="shared" si="476"/>
        <v/>
      </c>
      <c r="P797" s="65"/>
      <c r="Q797" s="65"/>
      <c r="R797" s="65" t="str">
        <f t="shared" si="477"/>
        <v/>
      </c>
      <c r="S797" s="66"/>
      <c r="T797" s="67" t="str">
        <f t="shared" si="478"/>
        <v/>
      </c>
      <c r="U797" s="163"/>
      <c r="V797" s="59">
        <f t="shared" si="479"/>
        <v>0</v>
      </c>
      <c r="W797" s="59" t="e">
        <f t="shared" si="480"/>
        <v>#VALUE!</v>
      </c>
      <c r="X797" s="86" t="e">
        <f t="shared" si="481"/>
        <v>#VALUE!</v>
      </c>
    </row>
    <row r="798" spans="2:24">
      <c r="B798" s="169"/>
      <c r="C798" s="61"/>
      <c r="D798" s="62"/>
      <c r="E798" s="63"/>
      <c r="F798" s="64"/>
      <c r="G798" s="64"/>
      <c r="H798" s="64"/>
      <c r="I798" s="64"/>
      <c r="J798" s="65"/>
      <c r="K798" s="65"/>
      <c r="L798" s="65" t="str">
        <f t="shared" si="473"/>
        <v/>
      </c>
      <c r="M798" s="64" t="str">
        <f t="shared" si="474"/>
        <v/>
      </c>
      <c r="N798" s="64" t="str">
        <f t="shared" si="475"/>
        <v/>
      </c>
      <c r="O798" s="64" t="str">
        <f t="shared" si="476"/>
        <v/>
      </c>
      <c r="P798" s="65"/>
      <c r="Q798" s="65"/>
      <c r="R798" s="65" t="str">
        <f t="shared" si="477"/>
        <v/>
      </c>
      <c r="S798" s="66"/>
      <c r="T798" s="67" t="str">
        <f t="shared" si="478"/>
        <v/>
      </c>
      <c r="U798" s="163"/>
      <c r="V798" s="59">
        <f t="shared" si="479"/>
        <v>0</v>
      </c>
      <c r="W798" s="59" t="e">
        <f t="shared" si="480"/>
        <v>#VALUE!</v>
      </c>
      <c r="X798" s="86" t="e">
        <f t="shared" si="481"/>
        <v>#VALUE!</v>
      </c>
    </row>
    <row r="799" spans="2:24">
      <c r="B799" s="169"/>
      <c r="C799" s="61"/>
      <c r="D799" s="62"/>
      <c r="E799" s="63"/>
      <c r="F799" s="64"/>
      <c r="G799" s="64"/>
      <c r="H799" s="64"/>
      <c r="I799" s="64"/>
      <c r="J799" s="65"/>
      <c r="K799" s="65"/>
      <c r="L799" s="65" t="str">
        <f t="shared" si="473"/>
        <v/>
      </c>
      <c r="M799" s="64" t="str">
        <f t="shared" si="474"/>
        <v/>
      </c>
      <c r="N799" s="64" t="str">
        <f t="shared" si="475"/>
        <v/>
      </c>
      <c r="O799" s="64" t="str">
        <f t="shared" si="476"/>
        <v/>
      </c>
      <c r="P799" s="65"/>
      <c r="Q799" s="65"/>
      <c r="R799" s="65" t="str">
        <f t="shared" si="477"/>
        <v/>
      </c>
      <c r="S799" s="66"/>
      <c r="T799" s="67" t="str">
        <f t="shared" si="478"/>
        <v/>
      </c>
      <c r="U799" s="163"/>
      <c r="V799" s="59">
        <f t="shared" si="479"/>
        <v>0</v>
      </c>
      <c r="W799" s="59" t="e">
        <f t="shared" si="480"/>
        <v>#VALUE!</v>
      </c>
      <c r="X799" s="86" t="e">
        <f t="shared" si="481"/>
        <v>#VALUE!</v>
      </c>
    </row>
    <row r="800" spans="2:24">
      <c r="B800" s="169"/>
      <c r="C800" s="61"/>
      <c r="D800" s="62"/>
      <c r="E800" s="63"/>
      <c r="F800" s="64"/>
      <c r="G800" s="64"/>
      <c r="H800" s="64"/>
      <c r="I800" s="64"/>
      <c r="J800" s="65"/>
      <c r="K800" s="65"/>
      <c r="L800" s="65" t="str">
        <f t="shared" si="473"/>
        <v/>
      </c>
      <c r="M800" s="64" t="str">
        <f t="shared" si="474"/>
        <v/>
      </c>
      <c r="N800" s="64" t="str">
        <f t="shared" si="475"/>
        <v/>
      </c>
      <c r="O800" s="64" t="str">
        <f t="shared" si="476"/>
        <v/>
      </c>
      <c r="P800" s="65"/>
      <c r="Q800" s="65"/>
      <c r="R800" s="65" t="str">
        <f t="shared" si="477"/>
        <v/>
      </c>
      <c r="S800" s="66"/>
      <c r="T800" s="67" t="str">
        <f t="shared" si="478"/>
        <v/>
      </c>
      <c r="U800" s="163"/>
      <c r="V800" s="59">
        <f t="shared" si="479"/>
        <v>0</v>
      </c>
      <c r="W800" s="59" t="e">
        <f t="shared" si="480"/>
        <v>#VALUE!</v>
      </c>
      <c r="X800" s="86" t="e">
        <f t="shared" si="481"/>
        <v>#VALUE!</v>
      </c>
    </row>
    <row r="801" spans="2:24">
      <c r="B801" s="169"/>
      <c r="C801" s="61"/>
      <c r="D801" s="62"/>
      <c r="E801" s="63"/>
      <c r="F801" s="64"/>
      <c r="G801" s="64"/>
      <c r="H801" s="64"/>
      <c r="I801" s="64"/>
      <c r="J801" s="65"/>
      <c r="K801" s="65"/>
      <c r="L801" s="65" t="str">
        <f t="shared" si="473"/>
        <v/>
      </c>
      <c r="M801" s="64" t="str">
        <f t="shared" si="474"/>
        <v/>
      </c>
      <c r="N801" s="64" t="str">
        <f t="shared" si="475"/>
        <v/>
      </c>
      <c r="O801" s="64" t="str">
        <f t="shared" si="476"/>
        <v/>
      </c>
      <c r="P801" s="65"/>
      <c r="Q801" s="65"/>
      <c r="R801" s="65" t="str">
        <f t="shared" si="477"/>
        <v/>
      </c>
      <c r="S801" s="66"/>
      <c r="T801" s="67" t="str">
        <f t="shared" si="478"/>
        <v/>
      </c>
      <c r="U801" s="163"/>
      <c r="V801" s="59">
        <f t="shared" si="479"/>
        <v>0</v>
      </c>
      <c r="W801" s="59" t="e">
        <f t="shared" si="480"/>
        <v>#VALUE!</v>
      </c>
      <c r="X801" s="86" t="e">
        <f t="shared" si="481"/>
        <v>#VALUE!</v>
      </c>
    </row>
    <row r="802" spans="2:24" ht="15.75" thickBot="1">
      <c r="B802" s="170"/>
      <c r="C802" s="119"/>
      <c r="D802" s="120"/>
      <c r="E802" s="68"/>
      <c r="F802" s="69"/>
      <c r="G802" s="69"/>
      <c r="H802" s="69"/>
      <c r="I802" s="69"/>
      <c r="J802" s="70"/>
      <c r="K802" s="70"/>
      <c r="L802" s="70" t="str">
        <f>IF(K802=0,"",J802-K802)</f>
        <v/>
      </c>
      <c r="M802" s="69" t="str">
        <f>IF(G802=0,"",+G802)</f>
        <v/>
      </c>
      <c r="N802" s="69" t="str">
        <f>IF(H802=0,"",+H802)</f>
        <v/>
      </c>
      <c r="O802" s="69" t="str">
        <f>IF(I802=0,"",+I802)</f>
        <v/>
      </c>
      <c r="P802" s="70"/>
      <c r="Q802" s="70"/>
      <c r="R802" s="70" t="str">
        <f>IF(Q802=0,"",P802-Q802)</f>
        <v/>
      </c>
      <c r="S802" s="71"/>
      <c r="T802" s="72" t="str">
        <f>IF(S802=0,"",(R802-(R802*S802)/100))</f>
        <v/>
      </c>
      <c r="U802" s="163"/>
      <c r="V802" s="59">
        <f t="shared" si="479"/>
        <v>0</v>
      </c>
      <c r="W802" s="59" t="e">
        <f t="shared" si="480"/>
        <v>#VALUE!</v>
      </c>
      <c r="X802" s="86" t="e">
        <f t="shared" si="481"/>
        <v>#VALUE!</v>
      </c>
    </row>
    <row r="803" spans="2:24" ht="15.75" thickBot="1">
      <c r="B803" s="1"/>
      <c r="C803" s="1"/>
      <c r="D803" s="1"/>
      <c r="E803" s="2"/>
      <c r="F803" s="3"/>
      <c r="G803" s="4"/>
      <c r="H803" s="4"/>
      <c r="I803" s="5"/>
      <c r="J803" s="73"/>
      <c r="K803" s="73"/>
      <c r="L803" s="73"/>
      <c r="M803" s="4"/>
      <c r="N803" s="4"/>
      <c r="O803" s="4"/>
      <c r="P803" s="73"/>
      <c r="Q803" s="73"/>
      <c r="R803" s="203"/>
      <c r="S803" s="4"/>
      <c r="T803" s="4"/>
      <c r="U803" s="157"/>
      <c r="V803" s="74"/>
      <c r="W803" s="4"/>
      <c r="X803" s="4"/>
    </row>
    <row r="804" spans="2:24" ht="15.75" thickBot="1">
      <c r="B804" s="1"/>
      <c r="C804" s="75">
        <f>COUNT(C794:C802)</f>
        <v>0</v>
      </c>
      <c r="D804" s="76"/>
      <c r="E804" s="77"/>
      <c r="F804" s="213" t="s">
        <v>46</v>
      </c>
      <c r="G804" s="214"/>
      <c r="H804" s="214"/>
      <c r="I804" s="215"/>
      <c r="J804" s="78">
        <f>SUM(J794:J802)</f>
        <v>0</v>
      </c>
      <c r="K804" s="78">
        <f>SUM(K794:K802)</f>
        <v>0</v>
      </c>
      <c r="L804" s="78">
        <f>SUM(L794:L802)</f>
        <v>0</v>
      </c>
      <c r="M804" s="79"/>
      <c r="N804" s="79"/>
      <c r="O804" s="79"/>
      <c r="P804" s="78">
        <f>SUM(P794:P802)</f>
        <v>0</v>
      </c>
      <c r="Q804" s="78">
        <f>SUM(Q794:Q802)</f>
        <v>0</v>
      </c>
      <c r="R804" s="205">
        <f>SUM(R794:R802)</f>
        <v>0</v>
      </c>
      <c r="S804" s="80" t="e">
        <f>ROUND((((R804-T804)/R804)*100),2)</f>
        <v>#DIV/0!</v>
      </c>
      <c r="T804" s="81">
        <f>SUM(T794:T802)</f>
        <v>0</v>
      </c>
      <c r="U804" s="164"/>
      <c r="V804" s="82"/>
      <c r="W804" s="83" t="e">
        <f>SUM(W794:W802)</f>
        <v>#VALUE!</v>
      </c>
      <c r="X804" s="83" t="e">
        <f>SUM(X794:X802)</f>
        <v>#VALUE!</v>
      </c>
    </row>
    <row r="805" spans="2:24" ht="15.75" thickBot="1">
      <c r="C805" s="75">
        <f>SUM(C804)+C788</f>
        <v>0</v>
      </c>
      <c r="D805" s="76"/>
      <c r="E805" s="77"/>
      <c r="F805" s="213" t="s">
        <v>47</v>
      </c>
      <c r="G805" s="214"/>
      <c r="H805" s="214"/>
      <c r="I805" s="215"/>
      <c r="J805" s="78">
        <f>SUM(J794:J802)+J788</f>
        <v>0</v>
      </c>
      <c r="K805" s="78">
        <f>SUM(K794:K802)+K788</f>
        <v>0</v>
      </c>
      <c r="L805" s="78">
        <f>SUM(L794:L802)+L788</f>
        <v>0</v>
      </c>
      <c r="M805" s="79"/>
      <c r="N805" s="79"/>
      <c r="O805" s="79"/>
      <c r="P805" s="78">
        <f>SUM(P794:P802)+P788</f>
        <v>0</v>
      </c>
      <c r="Q805" s="78">
        <f>SUM(Q794:Q802)+Q788</f>
        <v>0</v>
      </c>
      <c r="R805" s="205">
        <f>SUM(R794:R802)+R788</f>
        <v>0</v>
      </c>
      <c r="S805" s="80"/>
      <c r="T805" s="81">
        <f>SUM(T794:T802)+T788</f>
        <v>0</v>
      </c>
      <c r="U805" s="164"/>
      <c r="V805" s="82"/>
      <c r="W805" s="85" t="e">
        <f>+W804</f>
        <v>#VALUE!</v>
      </c>
      <c r="X805" s="83"/>
    </row>
    <row r="807" spans="2:24" ht="15.75" thickBot="1"/>
    <row r="808" spans="2:24" ht="15.75" thickBot="1">
      <c r="B808" s="1"/>
      <c r="C808" s="1"/>
      <c r="D808" s="1" t="s">
        <v>26</v>
      </c>
      <c r="E808" s="2">
        <v>26</v>
      </c>
      <c r="F808" s="45"/>
      <c r="G808" s="216" t="s">
        <v>27</v>
      </c>
      <c r="H808" s="217"/>
      <c r="I808" s="217"/>
      <c r="J808" s="217"/>
      <c r="K808" s="217"/>
      <c r="L808" s="218"/>
      <c r="M808" s="219" t="s">
        <v>28</v>
      </c>
      <c r="N808" s="220"/>
      <c r="O808" s="220"/>
      <c r="P808" s="220"/>
      <c r="Q808" s="220"/>
      <c r="R808" s="220"/>
      <c r="S808" s="220"/>
      <c r="T808" s="221"/>
      <c r="U808" s="162"/>
      <c r="V808" s="2"/>
      <c r="W808" s="222"/>
      <c r="X808" s="222"/>
    </row>
    <row r="809" spans="2:24" ht="14.45" customHeight="1">
      <c r="B809" s="168" t="s">
        <v>62</v>
      </c>
      <c r="C809" s="207" t="s">
        <v>29</v>
      </c>
      <c r="D809" s="209" t="s">
        <v>30</v>
      </c>
      <c r="E809" s="209" t="s">
        <v>31</v>
      </c>
      <c r="F809" s="209" t="s">
        <v>32</v>
      </c>
      <c r="G809" s="211" t="s">
        <v>33</v>
      </c>
      <c r="H809" s="212"/>
      <c r="I809" s="46" t="s">
        <v>34</v>
      </c>
      <c r="J809" s="211" t="s">
        <v>35</v>
      </c>
      <c r="K809" s="223"/>
      <c r="L809" s="212"/>
      <c r="M809" s="224" t="s">
        <v>33</v>
      </c>
      <c r="N809" s="225"/>
      <c r="O809" s="47" t="s">
        <v>34</v>
      </c>
      <c r="P809" s="224" t="s">
        <v>35</v>
      </c>
      <c r="Q809" s="226"/>
      <c r="R809" s="226"/>
      <c r="S809" s="226"/>
      <c r="T809" s="227"/>
      <c r="U809" s="159"/>
      <c r="V809" s="228" t="s">
        <v>36</v>
      </c>
      <c r="W809" s="229"/>
      <c r="X809" s="230"/>
    </row>
    <row r="810" spans="2:24" ht="15.75" thickBot="1">
      <c r="B810" s="169"/>
      <c r="C810" s="208"/>
      <c r="D810" s="210"/>
      <c r="E810" s="210"/>
      <c r="F810" s="210"/>
      <c r="G810" s="48" t="s">
        <v>37</v>
      </c>
      <c r="H810" s="48" t="s">
        <v>38</v>
      </c>
      <c r="I810" s="49" t="s">
        <v>39</v>
      </c>
      <c r="J810" s="48" t="s">
        <v>40</v>
      </c>
      <c r="K810" s="48" t="s">
        <v>41</v>
      </c>
      <c r="L810" s="48" t="s">
        <v>42</v>
      </c>
      <c r="M810" s="50" t="s">
        <v>37</v>
      </c>
      <c r="N810" s="50" t="s">
        <v>38</v>
      </c>
      <c r="O810" s="50" t="s">
        <v>39</v>
      </c>
      <c r="P810" s="50" t="s">
        <v>40</v>
      </c>
      <c r="Q810" s="50" t="s">
        <v>41</v>
      </c>
      <c r="R810" s="50" t="s">
        <v>42</v>
      </c>
      <c r="S810" s="50" t="s">
        <v>12</v>
      </c>
      <c r="T810" s="51" t="s">
        <v>43</v>
      </c>
      <c r="U810" s="159"/>
      <c r="V810" s="52" t="s">
        <v>44</v>
      </c>
      <c r="W810" s="52" t="s">
        <v>45</v>
      </c>
      <c r="X810" s="52" t="s">
        <v>4</v>
      </c>
    </row>
    <row r="811" spans="2:24">
      <c r="B811" s="169"/>
      <c r="C811" s="53"/>
      <c r="D811" s="118"/>
      <c r="E811" s="54"/>
      <c r="F811" s="55"/>
      <c r="G811" s="55"/>
      <c r="H811" s="55"/>
      <c r="I811" s="55"/>
      <c r="J811" s="56"/>
      <c r="K811" s="56"/>
      <c r="L811" s="56" t="str">
        <f t="shared" ref="L811:L818" si="482">IF(K811=0,"",J811-K811)</f>
        <v/>
      </c>
      <c r="M811" s="55" t="str">
        <f t="shared" ref="M811:M818" si="483">IF(G811=0,"",+G811)</f>
        <v/>
      </c>
      <c r="N811" s="55" t="str">
        <f t="shared" ref="N811:N818" si="484">IF(H811=0,"",+H811)</f>
        <v/>
      </c>
      <c r="O811" s="55" t="str">
        <f t="shared" ref="O811:O818" si="485">IF(I811=0,"",+I811)</f>
        <v/>
      </c>
      <c r="P811" s="56"/>
      <c r="Q811" s="56"/>
      <c r="R811" s="56" t="str">
        <f t="shared" ref="R811:R818" si="486">IF(Q811=0,"",P811-Q811)</f>
        <v/>
      </c>
      <c r="S811" s="57"/>
      <c r="T811" s="58" t="str">
        <f t="shared" ref="T811:T818" si="487">IF(S811=0,"",(R811-(R811*S811)/100))</f>
        <v/>
      </c>
      <c r="U811" s="163"/>
      <c r="V811" s="59">
        <f>0-S811</f>
        <v>0</v>
      </c>
      <c r="W811" s="59" t="e">
        <f>IF(R811=0,"",(R811-L811))</f>
        <v>#VALUE!</v>
      </c>
      <c r="X811" s="86" t="e">
        <f>+W811/L811</f>
        <v>#VALUE!</v>
      </c>
    </row>
    <row r="812" spans="2:24">
      <c r="B812" s="169"/>
      <c r="C812" s="61"/>
      <c r="D812" s="62"/>
      <c r="E812" s="63"/>
      <c r="F812" s="64"/>
      <c r="G812" s="64"/>
      <c r="H812" s="64"/>
      <c r="I812" s="64"/>
      <c r="J812" s="65"/>
      <c r="K812" s="65"/>
      <c r="L812" s="65" t="str">
        <f t="shared" si="482"/>
        <v/>
      </c>
      <c r="M812" s="64" t="str">
        <f t="shared" si="483"/>
        <v/>
      </c>
      <c r="N812" s="64" t="str">
        <f t="shared" si="484"/>
        <v/>
      </c>
      <c r="O812" s="64" t="str">
        <f t="shared" si="485"/>
        <v/>
      </c>
      <c r="P812" s="65"/>
      <c r="Q812" s="65"/>
      <c r="R812" s="65" t="str">
        <f t="shared" si="486"/>
        <v/>
      </c>
      <c r="S812" s="66"/>
      <c r="T812" s="67" t="str">
        <f t="shared" si="487"/>
        <v/>
      </c>
      <c r="U812" s="163"/>
      <c r="V812" s="59">
        <f t="shared" ref="V812:V819" si="488">0-S812</f>
        <v>0</v>
      </c>
      <c r="W812" s="59" t="e">
        <f t="shared" ref="W812:W819" si="489">IF(R812=0,"",(R812-L812))</f>
        <v>#VALUE!</v>
      </c>
      <c r="X812" s="86" t="e">
        <f t="shared" ref="X812:X819" si="490">+W812/L812</f>
        <v>#VALUE!</v>
      </c>
    </row>
    <row r="813" spans="2:24">
      <c r="B813" s="169"/>
      <c r="C813" s="61"/>
      <c r="D813" s="62"/>
      <c r="E813" s="63"/>
      <c r="F813" s="64"/>
      <c r="G813" s="64"/>
      <c r="H813" s="64"/>
      <c r="I813" s="64"/>
      <c r="J813" s="65"/>
      <c r="K813" s="65"/>
      <c r="L813" s="65" t="str">
        <f t="shared" si="482"/>
        <v/>
      </c>
      <c r="M813" s="64" t="str">
        <f t="shared" si="483"/>
        <v/>
      </c>
      <c r="N813" s="64" t="str">
        <f t="shared" si="484"/>
        <v/>
      </c>
      <c r="O813" s="64" t="str">
        <f t="shared" si="485"/>
        <v/>
      </c>
      <c r="P813" s="65"/>
      <c r="Q813" s="65"/>
      <c r="R813" s="65" t="str">
        <f t="shared" si="486"/>
        <v/>
      </c>
      <c r="S813" s="66"/>
      <c r="T813" s="67" t="str">
        <f t="shared" si="487"/>
        <v/>
      </c>
      <c r="U813" s="163"/>
      <c r="V813" s="59">
        <f t="shared" si="488"/>
        <v>0</v>
      </c>
      <c r="W813" s="59" t="e">
        <f t="shared" si="489"/>
        <v>#VALUE!</v>
      </c>
      <c r="X813" s="86" t="e">
        <f t="shared" si="490"/>
        <v>#VALUE!</v>
      </c>
    </row>
    <row r="814" spans="2:24">
      <c r="B814" s="169"/>
      <c r="C814" s="61"/>
      <c r="D814" s="62"/>
      <c r="E814" s="63"/>
      <c r="F814" s="64"/>
      <c r="G814" s="64"/>
      <c r="H814" s="64"/>
      <c r="I814" s="64"/>
      <c r="J814" s="65"/>
      <c r="K814" s="65"/>
      <c r="L814" s="65" t="str">
        <f t="shared" si="482"/>
        <v/>
      </c>
      <c r="M814" s="64" t="str">
        <f t="shared" si="483"/>
        <v/>
      </c>
      <c r="N814" s="64" t="str">
        <f t="shared" si="484"/>
        <v/>
      </c>
      <c r="O814" s="64" t="str">
        <f t="shared" si="485"/>
        <v/>
      </c>
      <c r="P814" s="65"/>
      <c r="Q814" s="65"/>
      <c r="R814" s="65" t="str">
        <f t="shared" si="486"/>
        <v/>
      </c>
      <c r="S814" s="66"/>
      <c r="T814" s="67" t="str">
        <f t="shared" si="487"/>
        <v/>
      </c>
      <c r="U814" s="163"/>
      <c r="V814" s="59">
        <f t="shared" si="488"/>
        <v>0</v>
      </c>
      <c r="W814" s="59" t="e">
        <f t="shared" si="489"/>
        <v>#VALUE!</v>
      </c>
      <c r="X814" s="86" t="e">
        <f t="shared" si="490"/>
        <v>#VALUE!</v>
      </c>
    </row>
    <row r="815" spans="2:24">
      <c r="B815" s="169"/>
      <c r="C815" s="61"/>
      <c r="D815" s="62"/>
      <c r="E815" s="63"/>
      <c r="F815" s="64"/>
      <c r="G815" s="64"/>
      <c r="H815" s="64"/>
      <c r="I815" s="64"/>
      <c r="J815" s="65"/>
      <c r="K815" s="65"/>
      <c r="L815" s="65" t="str">
        <f t="shared" si="482"/>
        <v/>
      </c>
      <c r="M815" s="64" t="str">
        <f t="shared" si="483"/>
        <v/>
      </c>
      <c r="N815" s="64" t="str">
        <f t="shared" si="484"/>
        <v/>
      </c>
      <c r="O815" s="64" t="str">
        <f t="shared" si="485"/>
        <v/>
      </c>
      <c r="P815" s="65"/>
      <c r="Q815" s="65"/>
      <c r="R815" s="65" t="str">
        <f t="shared" si="486"/>
        <v/>
      </c>
      <c r="S815" s="66"/>
      <c r="T815" s="67" t="str">
        <f t="shared" si="487"/>
        <v/>
      </c>
      <c r="U815" s="163"/>
      <c r="V815" s="59">
        <f t="shared" si="488"/>
        <v>0</v>
      </c>
      <c r="W815" s="59" t="e">
        <f t="shared" si="489"/>
        <v>#VALUE!</v>
      </c>
      <c r="X815" s="86" t="e">
        <f t="shared" si="490"/>
        <v>#VALUE!</v>
      </c>
    </row>
    <row r="816" spans="2:24">
      <c r="B816" s="169"/>
      <c r="C816" s="61"/>
      <c r="D816" s="62"/>
      <c r="E816" s="63"/>
      <c r="F816" s="64"/>
      <c r="G816" s="64"/>
      <c r="H816" s="64"/>
      <c r="I816" s="64"/>
      <c r="J816" s="65"/>
      <c r="K816" s="65"/>
      <c r="L816" s="65" t="str">
        <f t="shared" si="482"/>
        <v/>
      </c>
      <c r="M816" s="64" t="str">
        <f t="shared" si="483"/>
        <v/>
      </c>
      <c r="N816" s="64" t="str">
        <f t="shared" si="484"/>
        <v/>
      </c>
      <c r="O816" s="64" t="str">
        <f t="shared" si="485"/>
        <v/>
      </c>
      <c r="P816" s="65"/>
      <c r="Q816" s="65"/>
      <c r="R816" s="65" t="str">
        <f t="shared" si="486"/>
        <v/>
      </c>
      <c r="S816" s="66"/>
      <c r="T816" s="67" t="str">
        <f t="shared" si="487"/>
        <v/>
      </c>
      <c r="U816" s="163"/>
      <c r="V816" s="59">
        <f t="shared" si="488"/>
        <v>0</v>
      </c>
      <c r="W816" s="59" t="e">
        <f t="shared" si="489"/>
        <v>#VALUE!</v>
      </c>
      <c r="X816" s="86" t="e">
        <f t="shared" si="490"/>
        <v>#VALUE!</v>
      </c>
    </row>
    <row r="817" spans="2:24">
      <c r="B817" s="169"/>
      <c r="C817" s="61"/>
      <c r="D817" s="62"/>
      <c r="E817" s="63"/>
      <c r="F817" s="64"/>
      <c r="G817" s="64"/>
      <c r="H817" s="64"/>
      <c r="I817" s="64"/>
      <c r="J817" s="65"/>
      <c r="K817" s="65"/>
      <c r="L817" s="65" t="str">
        <f t="shared" si="482"/>
        <v/>
      </c>
      <c r="M817" s="64" t="str">
        <f t="shared" si="483"/>
        <v/>
      </c>
      <c r="N817" s="64" t="str">
        <f t="shared" si="484"/>
        <v/>
      </c>
      <c r="O817" s="64" t="str">
        <f t="shared" si="485"/>
        <v/>
      </c>
      <c r="P817" s="65"/>
      <c r="Q817" s="65"/>
      <c r="R817" s="65" t="str">
        <f t="shared" si="486"/>
        <v/>
      </c>
      <c r="S817" s="66"/>
      <c r="T817" s="67" t="str">
        <f t="shared" si="487"/>
        <v/>
      </c>
      <c r="U817" s="163"/>
      <c r="V817" s="59">
        <f t="shared" si="488"/>
        <v>0</v>
      </c>
      <c r="W817" s="59" t="e">
        <f t="shared" si="489"/>
        <v>#VALUE!</v>
      </c>
      <c r="X817" s="86" t="e">
        <f t="shared" si="490"/>
        <v>#VALUE!</v>
      </c>
    </row>
    <row r="818" spans="2:24">
      <c r="B818" s="169"/>
      <c r="C818" s="61"/>
      <c r="D818" s="62"/>
      <c r="E818" s="63"/>
      <c r="F818" s="64"/>
      <c r="G818" s="64"/>
      <c r="H818" s="64"/>
      <c r="I818" s="64"/>
      <c r="J818" s="65"/>
      <c r="K818" s="65"/>
      <c r="L818" s="65" t="str">
        <f t="shared" si="482"/>
        <v/>
      </c>
      <c r="M818" s="64" t="str">
        <f t="shared" si="483"/>
        <v/>
      </c>
      <c r="N818" s="64" t="str">
        <f t="shared" si="484"/>
        <v/>
      </c>
      <c r="O818" s="64" t="str">
        <f t="shared" si="485"/>
        <v/>
      </c>
      <c r="P818" s="65"/>
      <c r="Q818" s="65"/>
      <c r="R818" s="65" t="str">
        <f t="shared" si="486"/>
        <v/>
      </c>
      <c r="S818" s="66"/>
      <c r="T818" s="67" t="str">
        <f t="shared" si="487"/>
        <v/>
      </c>
      <c r="U818" s="163"/>
      <c r="V818" s="59">
        <f t="shared" si="488"/>
        <v>0</v>
      </c>
      <c r="W818" s="59" t="e">
        <f t="shared" si="489"/>
        <v>#VALUE!</v>
      </c>
      <c r="X818" s="86" t="e">
        <f t="shared" si="490"/>
        <v>#VALUE!</v>
      </c>
    </row>
    <row r="819" spans="2:24" ht="15.75" thickBot="1">
      <c r="B819" s="170"/>
      <c r="C819" s="119"/>
      <c r="D819" s="120"/>
      <c r="E819" s="68"/>
      <c r="F819" s="69"/>
      <c r="G819" s="69"/>
      <c r="H819" s="69"/>
      <c r="I819" s="69"/>
      <c r="J819" s="70"/>
      <c r="K819" s="70"/>
      <c r="L819" s="70" t="str">
        <f>IF(K819=0,"",J819-K819)</f>
        <v/>
      </c>
      <c r="M819" s="69" t="str">
        <f>IF(G819=0,"",+G819)</f>
        <v/>
      </c>
      <c r="N819" s="69" t="str">
        <f>IF(H819=0,"",+H819)</f>
        <v/>
      </c>
      <c r="O819" s="69" t="str">
        <f>IF(I819=0,"",+I819)</f>
        <v/>
      </c>
      <c r="P819" s="70"/>
      <c r="Q819" s="70"/>
      <c r="R819" s="70" t="str">
        <f>IF(Q819=0,"",P819-Q819)</f>
        <v/>
      </c>
      <c r="S819" s="71"/>
      <c r="T819" s="72" t="str">
        <f>IF(S819=0,"",(R819-(R819*S819)/100))</f>
        <v/>
      </c>
      <c r="U819" s="163"/>
      <c r="V819" s="59">
        <f t="shared" si="488"/>
        <v>0</v>
      </c>
      <c r="W819" s="59" t="e">
        <f t="shared" si="489"/>
        <v>#VALUE!</v>
      </c>
      <c r="X819" s="86" t="e">
        <f t="shared" si="490"/>
        <v>#VALUE!</v>
      </c>
    </row>
    <row r="820" spans="2:24" ht="15.75" thickBot="1">
      <c r="B820" s="1"/>
      <c r="C820" s="1"/>
      <c r="D820" s="1"/>
      <c r="E820" s="2"/>
      <c r="F820" s="3"/>
      <c r="G820" s="4"/>
      <c r="H820" s="4"/>
      <c r="I820" s="5"/>
      <c r="J820" s="73"/>
      <c r="K820" s="73"/>
      <c r="L820" s="73"/>
      <c r="M820" s="4"/>
      <c r="N820" s="4"/>
      <c r="O820" s="4"/>
      <c r="P820" s="73"/>
      <c r="Q820" s="73"/>
      <c r="R820" s="203"/>
      <c r="S820" s="4"/>
      <c r="T820" s="4"/>
      <c r="U820" s="157"/>
      <c r="V820" s="74"/>
      <c r="W820" s="4"/>
      <c r="X820" s="4"/>
    </row>
    <row r="821" spans="2:24" ht="15.75" thickBot="1">
      <c r="B821" s="1"/>
      <c r="C821" s="75">
        <f>COUNT(C811:C819)</f>
        <v>0</v>
      </c>
      <c r="D821" s="76"/>
      <c r="E821" s="77"/>
      <c r="F821" s="213" t="s">
        <v>46</v>
      </c>
      <c r="G821" s="214"/>
      <c r="H821" s="214"/>
      <c r="I821" s="215"/>
      <c r="J821" s="78">
        <f>SUM(J811:J819)</f>
        <v>0</v>
      </c>
      <c r="K821" s="78">
        <f>SUM(K811:K819)</f>
        <v>0</v>
      </c>
      <c r="L821" s="78">
        <f>SUM(L811:L819)</f>
        <v>0</v>
      </c>
      <c r="M821" s="79"/>
      <c r="N821" s="79"/>
      <c r="O821" s="79"/>
      <c r="P821" s="78">
        <f>SUM(P811:P819)</f>
        <v>0</v>
      </c>
      <c r="Q821" s="78">
        <f>SUM(Q811:Q819)</f>
        <v>0</v>
      </c>
      <c r="R821" s="205">
        <f>SUM(R811:R819)</f>
        <v>0</v>
      </c>
      <c r="S821" s="80" t="e">
        <f>ROUND((((R821-T821)/R821)*100),2)</f>
        <v>#DIV/0!</v>
      </c>
      <c r="T821" s="81">
        <f>SUM(T811:T819)</f>
        <v>0</v>
      </c>
      <c r="U821" s="164"/>
      <c r="V821" s="82"/>
      <c r="W821" s="83" t="e">
        <f>SUM(W811:W819)</f>
        <v>#VALUE!</v>
      </c>
      <c r="X821" s="83" t="e">
        <f>SUM(X811:X819)</f>
        <v>#VALUE!</v>
      </c>
    </row>
    <row r="822" spans="2:24" ht="15.75" thickBot="1">
      <c r="C822" s="75">
        <f>SUM(C821)+C805</f>
        <v>0</v>
      </c>
      <c r="D822" s="76"/>
      <c r="E822" s="77"/>
      <c r="F822" s="213" t="s">
        <v>47</v>
      </c>
      <c r="G822" s="214"/>
      <c r="H822" s="214"/>
      <c r="I822" s="215"/>
      <c r="J822" s="78">
        <f>SUM(J811:J819)+J805</f>
        <v>0</v>
      </c>
      <c r="K822" s="78">
        <f>SUM(K811:K819)+K805</f>
        <v>0</v>
      </c>
      <c r="L822" s="78">
        <f>SUM(L811:L819)+L805</f>
        <v>0</v>
      </c>
      <c r="M822" s="79"/>
      <c r="N822" s="79"/>
      <c r="O822" s="79"/>
      <c r="P822" s="78">
        <f>SUM(P811:P819)+P805</f>
        <v>0</v>
      </c>
      <c r="Q822" s="78">
        <f>SUM(Q811:Q819)+Q805</f>
        <v>0</v>
      </c>
      <c r="R822" s="205">
        <f>SUM(R811:R819)+R805</f>
        <v>0</v>
      </c>
      <c r="S822" s="80"/>
      <c r="T822" s="81">
        <f>SUM(T811:T819)+T805</f>
        <v>0</v>
      </c>
      <c r="U822" s="164"/>
      <c r="V822" s="82"/>
      <c r="W822" s="85" t="e">
        <f>+W821</f>
        <v>#VALUE!</v>
      </c>
      <c r="X822" s="83"/>
    </row>
    <row r="824" spans="2:24" ht="15.75" thickBot="1"/>
    <row r="825" spans="2:24" ht="15.75" thickBot="1">
      <c r="B825" s="1"/>
      <c r="C825" s="1"/>
      <c r="D825" s="1" t="s">
        <v>26</v>
      </c>
      <c r="E825" s="2">
        <v>26</v>
      </c>
      <c r="F825" s="45"/>
      <c r="G825" s="216" t="s">
        <v>27</v>
      </c>
      <c r="H825" s="217"/>
      <c r="I825" s="217"/>
      <c r="J825" s="217"/>
      <c r="K825" s="217"/>
      <c r="L825" s="218"/>
      <c r="M825" s="219" t="s">
        <v>28</v>
      </c>
      <c r="N825" s="220"/>
      <c r="O825" s="220"/>
      <c r="P825" s="220"/>
      <c r="Q825" s="220"/>
      <c r="R825" s="220"/>
      <c r="S825" s="220"/>
      <c r="T825" s="221"/>
      <c r="U825" s="162"/>
      <c r="V825" s="2"/>
      <c r="W825" s="222"/>
      <c r="X825" s="222"/>
    </row>
    <row r="826" spans="2:24" ht="14.45" customHeight="1">
      <c r="B826" s="168" t="s">
        <v>63</v>
      </c>
      <c r="C826" s="207" t="s">
        <v>29</v>
      </c>
      <c r="D826" s="209" t="s">
        <v>30</v>
      </c>
      <c r="E826" s="209" t="s">
        <v>31</v>
      </c>
      <c r="F826" s="209" t="s">
        <v>32</v>
      </c>
      <c r="G826" s="211" t="s">
        <v>33</v>
      </c>
      <c r="H826" s="212"/>
      <c r="I826" s="46" t="s">
        <v>34</v>
      </c>
      <c r="J826" s="211" t="s">
        <v>35</v>
      </c>
      <c r="K826" s="223"/>
      <c r="L826" s="212"/>
      <c r="M826" s="224" t="s">
        <v>33</v>
      </c>
      <c r="N826" s="225"/>
      <c r="O826" s="47" t="s">
        <v>34</v>
      </c>
      <c r="P826" s="224" t="s">
        <v>35</v>
      </c>
      <c r="Q826" s="226"/>
      <c r="R826" s="226"/>
      <c r="S826" s="226"/>
      <c r="T826" s="227"/>
      <c r="U826" s="159"/>
      <c r="V826" s="228" t="s">
        <v>36</v>
      </c>
      <c r="W826" s="229"/>
      <c r="X826" s="230"/>
    </row>
    <row r="827" spans="2:24" ht="15.75" thickBot="1">
      <c r="B827" s="169"/>
      <c r="C827" s="208"/>
      <c r="D827" s="210"/>
      <c r="E827" s="210"/>
      <c r="F827" s="210"/>
      <c r="G827" s="48" t="s">
        <v>37</v>
      </c>
      <c r="H827" s="48" t="s">
        <v>38</v>
      </c>
      <c r="I827" s="49" t="s">
        <v>39</v>
      </c>
      <c r="J827" s="48" t="s">
        <v>40</v>
      </c>
      <c r="K827" s="48" t="s">
        <v>41</v>
      </c>
      <c r="L827" s="48" t="s">
        <v>42</v>
      </c>
      <c r="M827" s="50" t="s">
        <v>37</v>
      </c>
      <c r="N827" s="50" t="s">
        <v>38</v>
      </c>
      <c r="O827" s="50" t="s">
        <v>39</v>
      </c>
      <c r="P827" s="50" t="s">
        <v>40</v>
      </c>
      <c r="Q827" s="50" t="s">
        <v>41</v>
      </c>
      <c r="R827" s="50" t="s">
        <v>42</v>
      </c>
      <c r="S827" s="50" t="s">
        <v>12</v>
      </c>
      <c r="T827" s="51" t="s">
        <v>43</v>
      </c>
      <c r="U827" s="159"/>
      <c r="V827" s="52" t="s">
        <v>44</v>
      </c>
      <c r="W827" s="52" t="s">
        <v>45</v>
      </c>
      <c r="X827" s="52" t="s">
        <v>4</v>
      </c>
    </row>
    <row r="828" spans="2:24">
      <c r="B828" s="169"/>
      <c r="C828" s="53"/>
      <c r="D828" s="118"/>
      <c r="E828" s="54"/>
      <c r="F828" s="55"/>
      <c r="G828" s="55"/>
      <c r="H828" s="55"/>
      <c r="I828" s="55"/>
      <c r="J828" s="56"/>
      <c r="K828" s="56"/>
      <c r="L828" s="56" t="str">
        <f t="shared" ref="L828:L835" si="491">IF(K828=0,"",J828-K828)</f>
        <v/>
      </c>
      <c r="M828" s="55" t="str">
        <f t="shared" ref="M828:M835" si="492">IF(G828=0,"",+G828)</f>
        <v/>
      </c>
      <c r="N828" s="55" t="str">
        <f t="shared" ref="N828:N835" si="493">IF(H828=0,"",+H828)</f>
        <v/>
      </c>
      <c r="O828" s="55" t="str">
        <f t="shared" ref="O828:O835" si="494">IF(I828=0,"",+I828)</f>
        <v/>
      </c>
      <c r="P828" s="56"/>
      <c r="Q828" s="56"/>
      <c r="R828" s="56" t="str">
        <f t="shared" ref="R828:R835" si="495">IF(Q828=0,"",P828-Q828)</f>
        <v/>
      </c>
      <c r="S828" s="57"/>
      <c r="T828" s="58" t="str">
        <f t="shared" ref="T828:T835" si="496">IF(S828=0,"",(R828-(R828*S828)/100))</f>
        <v/>
      </c>
      <c r="U828" s="163"/>
      <c r="V828" s="59">
        <f>0-S828</f>
        <v>0</v>
      </c>
      <c r="W828" s="59" t="e">
        <f>IF(R828=0,"",(R828-L828))</f>
        <v>#VALUE!</v>
      </c>
      <c r="X828" s="86" t="e">
        <f>+W828/L828</f>
        <v>#VALUE!</v>
      </c>
    </row>
    <row r="829" spans="2:24">
      <c r="B829" s="169"/>
      <c r="C829" s="61"/>
      <c r="D829" s="62"/>
      <c r="E829" s="63"/>
      <c r="F829" s="64"/>
      <c r="G829" s="64"/>
      <c r="H829" s="64"/>
      <c r="I829" s="64"/>
      <c r="J829" s="65"/>
      <c r="K829" s="65"/>
      <c r="L829" s="65" t="str">
        <f t="shared" si="491"/>
        <v/>
      </c>
      <c r="M829" s="64" t="str">
        <f t="shared" si="492"/>
        <v/>
      </c>
      <c r="N829" s="64" t="str">
        <f t="shared" si="493"/>
        <v/>
      </c>
      <c r="O829" s="64" t="str">
        <f t="shared" si="494"/>
        <v/>
      </c>
      <c r="P829" s="65"/>
      <c r="Q829" s="65"/>
      <c r="R829" s="65" t="str">
        <f t="shared" si="495"/>
        <v/>
      </c>
      <c r="S829" s="66"/>
      <c r="T829" s="67" t="str">
        <f t="shared" si="496"/>
        <v/>
      </c>
      <c r="U829" s="163"/>
      <c r="V829" s="59">
        <f t="shared" ref="V829:V836" si="497">0-S829</f>
        <v>0</v>
      </c>
      <c r="W829" s="59" t="e">
        <f t="shared" ref="W829:W836" si="498">IF(R829=0,"",(R829-L829))</f>
        <v>#VALUE!</v>
      </c>
      <c r="X829" s="86" t="e">
        <f t="shared" ref="X829:X836" si="499">+W829/L829</f>
        <v>#VALUE!</v>
      </c>
    </row>
    <row r="830" spans="2:24">
      <c r="B830" s="169"/>
      <c r="C830" s="61"/>
      <c r="D830" s="62"/>
      <c r="E830" s="63"/>
      <c r="F830" s="64"/>
      <c r="G830" s="64"/>
      <c r="H830" s="64"/>
      <c r="I830" s="64"/>
      <c r="J830" s="65"/>
      <c r="K830" s="65"/>
      <c r="L830" s="65" t="str">
        <f t="shared" si="491"/>
        <v/>
      </c>
      <c r="M830" s="64" t="str">
        <f t="shared" si="492"/>
        <v/>
      </c>
      <c r="N830" s="64" t="str">
        <f t="shared" si="493"/>
        <v/>
      </c>
      <c r="O830" s="64" t="str">
        <f t="shared" si="494"/>
        <v/>
      </c>
      <c r="P830" s="65"/>
      <c r="Q830" s="65"/>
      <c r="R830" s="65" t="str">
        <f t="shared" si="495"/>
        <v/>
      </c>
      <c r="S830" s="66"/>
      <c r="T830" s="67" t="str">
        <f t="shared" si="496"/>
        <v/>
      </c>
      <c r="U830" s="163"/>
      <c r="V830" s="59">
        <f t="shared" si="497"/>
        <v>0</v>
      </c>
      <c r="W830" s="59" t="e">
        <f t="shared" si="498"/>
        <v>#VALUE!</v>
      </c>
      <c r="X830" s="86" t="e">
        <f t="shared" si="499"/>
        <v>#VALUE!</v>
      </c>
    </row>
    <row r="831" spans="2:24">
      <c r="B831" s="169"/>
      <c r="C831" s="61"/>
      <c r="D831" s="62"/>
      <c r="E831" s="63"/>
      <c r="F831" s="64"/>
      <c r="G831" s="64"/>
      <c r="H831" s="64"/>
      <c r="I831" s="64"/>
      <c r="J831" s="65"/>
      <c r="K831" s="65"/>
      <c r="L831" s="65" t="str">
        <f t="shared" si="491"/>
        <v/>
      </c>
      <c r="M831" s="64" t="str">
        <f t="shared" si="492"/>
        <v/>
      </c>
      <c r="N831" s="64" t="str">
        <f t="shared" si="493"/>
        <v/>
      </c>
      <c r="O831" s="64" t="str">
        <f t="shared" si="494"/>
        <v/>
      </c>
      <c r="P831" s="65"/>
      <c r="Q831" s="65"/>
      <c r="R831" s="65" t="str">
        <f t="shared" si="495"/>
        <v/>
      </c>
      <c r="S831" s="66"/>
      <c r="T831" s="67" t="str">
        <f t="shared" si="496"/>
        <v/>
      </c>
      <c r="U831" s="163"/>
      <c r="V831" s="59">
        <f t="shared" si="497"/>
        <v>0</v>
      </c>
      <c r="W831" s="59" t="e">
        <f t="shared" si="498"/>
        <v>#VALUE!</v>
      </c>
      <c r="X831" s="86" t="e">
        <f t="shared" si="499"/>
        <v>#VALUE!</v>
      </c>
    </row>
    <row r="832" spans="2:24">
      <c r="B832" s="169"/>
      <c r="C832" s="61"/>
      <c r="D832" s="62"/>
      <c r="E832" s="63"/>
      <c r="F832" s="64"/>
      <c r="G832" s="64"/>
      <c r="H832" s="64"/>
      <c r="I832" s="64"/>
      <c r="J832" s="65"/>
      <c r="K832" s="65"/>
      <c r="L832" s="65" t="str">
        <f t="shared" si="491"/>
        <v/>
      </c>
      <c r="M832" s="64" t="str">
        <f t="shared" si="492"/>
        <v/>
      </c>
      <c r="N832" s="64" t="str">
        <f t="shared" si="493"/>
        <v/>
      </c>
      <c r="O832" s="64" t="str">
        <f t="shared" si="494"/>
        <v/>
      </c>
      <c r="P832" s="65"/>
      <c r="Q832" s="65"/>
      <c r="R832" s="65" t="str">
        <f t="shared" si="495"/>
        <v/>
      </c>
      <c r="S832" s="66"/>
      <c r="T832" s="67" t="str">
        <f t="shared" si="496"/>
        <v/>
      </c>
      <c r="U832" s="163"/>
      <c r="V832" s="59">
        <f t="shared" si="497"/>
        <v>0</v>
      </c>
      <c r="W832" s="59" t="e">
        <f t="shared" si="498"/>
        <v>#VALUE!</v>
      </c>
      <c r="X832" s="86" t="e">
        <f t="shared" si="499"/>
        <v>#VALUE!</v>
      </c>
    </row>
    <row r="833" spans="2:24">
      <c r="B833" s="169"/>
      <c r="C833" s="61"/>
      <c r="D833" s="62"/>
      <c r="E833" s="63"/>
      <c r="F833" s="64"/>
      <c r="G833" s="64"/>
      <c r="H833" s="64"/>
      <c r="I833" s="64"/>
      <c r="J833" s="65"/>
      <c r="K833" s="65"/>
      <c r="L833" s="65" t="str">
        <f t="shared" si="491"/>
        <v/>
      </c>
      <c r="M833" s="64" t="str">
        <f t="shared" si="492"/>
        <v/>
      </c>
      <c r="N833" s="64" t="str">
        <f t="shared" si="493"/>
        <v/>
      </c>
      <c r="O833" s="64" t="str">
        <f t="shared" si="494"/>
        <v/>
      </c>
      <c r="P833" s="65"/>
      <c r="Q833" s="65"/>
      <c r="R833" s="65" t="str">
        <f t="shared" si="495"/>
        <v/>
      </c>
      <c r="S833" s="66"/>
      <c r="T833" s="67" t="str">
        <f t="shared" si="496"/>
        <v/>
      </c>
      <c r="U833" s="163"/>
      <c r="V833" s="59">
        <f t="shared" si="497"/>
        <v>0</v>
      </c>
      <c r="W833" s="59" t="e">
        <f t="shared" si="498"/>
        <v>#VALUE!</v>
      </c>
      <c r="X833" s="86" t="e">
        <f t="shared" si="499"/>
        <v>#VALUE!</v>
      </c>
    </row>
    <row r="834" spans="2:24">
      <c r="B834" s="169"/>
      <c r="C834" s="61"/>
      <c r="D834" s="62"/>
      <c r="E834" s="63"/>
      <c r="F834" s="64"/>
      <c r="G834" s="64"/>
      <c r="H834" s="64"/>
      <c r="I834" s="64"/>
      <c r="J834" s="65"/>
      <c r="K834" s="65"/>
      <c r="L834" s="65" t="str">
        <f t="shared" si="491"/>
        <v/>
      </c>
      <c r="M834" s="64" t="str">
        <f t="shared" si="492"/>
        <v/>
      </c>
      <c r="N834" s="64" t="str">
        <f t="shared" si="493"/>
        <v/>
      </c>
      <c r="O834" s="64" t="str">
        <f t="shared" si="494"/>
        <v/>
      </c>
      <c r="P834" s="65"/>
      <c r="Q834" s="65"/>
      <c r="R834" s="65" t="str">
        <f t="shared" si="495"/>
        <v/>
      </c>
      <c r="S834" s="66"/>
      <c r="T834" s="67" t="str">
        <f t="shared" si="496"/>
        <v/>
      </c>
      <c r="U834" s="163"/>
      <c r="V834" s="59">
        <f t="shared" si="497"/>
        <v>0</v>
      </c>
      <c r="W834" s="59" t="e">
        <f t="shared" si="498"/>
        <v>#VALUE!</v>
      </c>
      <c r="X834" s="86" t="e">
        <f t="shared" si="499"/>
        <v>#VALUE!</v>
      </c>
    </row>
    <row r="835" spans="2:24">
      <c r="B835" s="169"/>
      <c r="C835" s="61"/>
      <c r="D835" s="62"/>
      <c r="E835" s="63"/>
      <c r="F835" s="64"/>
      <c r="G835" s="64"/>
      <c r="H835" s="64"/>
      <c r="I835" s="64"/>
      <c r="J835" s="65"/>
      <c r="K835" s="65"/>
      <c r="L835" s="65" t="str">
        <f t="shared" si="491"/>
        <v/>
      </c>
      <c r="M835" s="64" t="str">
        <f t="shared" si="492"/>
        <v/>
      </c>
      <c r="N835" s="64" t="str">
        <f t="shared" si="493"/>
        <v/>
      </c>
      <c r="O835" s="64" t="str">
        <f t="shared" si="494"/>
        <v/>
      </c>
      <c r="P835" s="65"/>
      <c r="Q835" s="65"/>
      <c r="R835" s="65" t="str">
        <f t="shared" si="495"/>
        <v/>
      </c>
      <c r="S835" s="66"/>
      <c r="T835" s="67" t="str">
        <f t="shared" si="496"/>
        <v/>
      </c>
      <c r="U835" s="163"/>
      <c r="V835" s="59">
        <f t="shared" si="497"/>
        <v>0</v>
      </c>
      <c r="W835" s="59" t="e">
        <f t="shared" si="498"/>
        <v>#VALUE!</v>
      </c>
      <c r="X835" s="86" t="e">
        <f t="shared" si="499"/>
        <v>#VALUE!</v>
      </c>
    </row>
    <row r="836" spans="2:24" ht="15.75" thickBot="1">
      <c r="B836" s="170"/>
      <c r="C836" s="119"/>
      <c r="D836" s="120"/>
      <c r="E836" s="68"/>
      <c r="F836" s="69"/>
      <c r="G836" s="69"/>
      <c r="H836" s="69"/>
      <c r="I836" s="69"/>
      <c r="J836" s="70"/>
      <c r="K836" s="70"/>
      <c r="L836" s="70" t="str">
        <f>IF(K836=0,"",J836-K836)</f>
        <v/>
      </c>
      <c r="M836" s="69" t="str">
        <f>IF(G836=0,"",+G836)</f>
        <v/>
      </c>
      <c r="N836" s="69" t="str">
        <f>IF(H836=0,"",+H836)</f>
        <v/>
      </c>
      <c r="O836" s="69" t="str">
        <f>IF(I836=0,"",+I836)</f>
        <v/>
      </c>
      <c r="P836" s="70"/>
      <c r="Q836" s="70"/>
      <c r="R836" s="70" t="str">
        <f>IF(Q836=0,"",P836-Q836)</f>
        <v/>
      </c>
      <c r="S836" s="71"/>
      <c r="T836" s="72" t="str">
        <f>IF(S836=0,"",(R836-(R836*S836)/100))</f>
        <v/>
      </c>
      <c r="U836" s="163"/>
      <c r="V836" s="59">
        <f t="shared" si="497"/>
        <v>0</v>
      </c>
      <c r="W836" s="59" t="e">
        <f t="shared" si="498"/>
        <v>#VALUE!</v>
      </c>
      <c r="X836" s="86" t="e">
        <f t="shared" si="499"/>
        <v>#VALUE!</v>
      </c>
    </row>
    <row r="837" spans="2:24" ht="15.75" thickBot="1">
      <c r="B837" s="1"/>
      <c r="C837" s="1"/>
      <c r="D837" s="1"/>
      <c r="E837" s="2"/>
      <c r="F837" s="3"/>
      <c r="G837" s="4"/>
      <c r="H837" s="4"/>
      <c r="I837" s="5"/>
      <c r="J837" s="73"/>
      <c r="K837" s="73"/>
      <c r="L837" s="73"/>
      <c r="M837" s="4"/>
      <c r="N837" s="4"/>
      <c r="O837" s="4"/>
      <c r="P837" s="73"/>
      <c r="Q837" s="73"/>
      <c r="R837" s="203"/>
      <c r="S837" s="4"/>
      <c r="T837" s="4"/>
      <c r="U837" s="157"/>
      <c r="V837" s="74"/>
      <c r="W837" s="4"/>
      <c r="X837" s="4"/>
    </row>
    <row r="838" spans="2:24" ht="15.75" thickBot="1">
      <c r="B838" s="1"/>
      <c r="C838" s="75">
        <f>COUNT(C828:C836)</f>
        <v>0</v>
      </c>
      <c r="D838" s="76"/>
      <c r="E838" s="77"/>
      <c r="F838" s="213" t="s">
        <v>46</v>
      </c>
      <c r="G838" s="214"/>
      <c r="H838" s="214"/>
      <c r="I838" s="215"/>
      <c r="J838" s="78">
        <f>SUM(J828:J836)</f>
        <v>0</v>
      </c>
      <c r="K838" s="78">
        <f>SUM(K828:K836)</f>
        <v>0</v>
      </c>
      <c r="L838" s="78">
        <f>SUM(L828:L836)</f>
        <v>0</v>
      </c>
      <c r="M838" s="79"/>
      <c r="N838" s="79"/>
      <c r="O838" s="79"/>
      <c r="P838" s="78">
        <f>SUM(P828:P836)</f>
        <v>0</v>
      </c>
      <c r="Q838" s="78">
        <f>SUM(Q828:Q836)</f>
        <v>0</v>
      </c>
      <c r="R838" s="205">
        <f>SUM(R828:R836)</f>
        <v>0</v>
      </c>
      <c r="S838" s="80" t="e">
        <f>ROUND((((R838-T838)/R838)*100),2)</f>
        <v>#DIV/0!</v>
      </c>
      <c r="T838" s="81">
        <f>SUM(T828:T836)</f>
        <v>0</v>
      </c>
      <c r="U838" s="164"/>
      <c r="V838" s="82"/>
      <c r="W838" s="83" t="e">
        <f>SUM(W828:W836)</f>
        <v>#VALUE!</v>
      </c>
      <c r="X838" s="83" t="e">
        <f>SUM(X828:X836)</f>
        <v>#VALUE!</v>
      </c>
    </row>
    <row r="839" spans="2:24" ht="15.75" thickBot="1">
      <c r="C839" s="75">
        <f>SUM(C838)+C822</f>
        <v>0</v>
      </c>
      <c r="D839" s="76"/>
      <c r="E839" s="77"/>
      <c r="F839" s="213" t="s">
        <v>47</v>
      </c>
      <c r="G839" s="214"/>
      <c r="H839" s="214"/>
      <c r="I839" s="215"/>
      <c r="J839" s="78">
        <f>SUM(J828:J836)+J822</f>
        <v>0</v>
      </c>
      <c r="K839" s="78">
        <f>SUM(K828:K836)+K822</f>
        <v>0</v>
      </c>
      <c r="L839" s="78">
        <f>SUM(L828:L836)+L822</f>
        <v>0</v>
      </c>
      <c r="M839" s="79"/>
      <c r="N839" s="79"/>
      <c r="O839" s="79"/>
      <c r="P839" s="78">
        <f>SUM(P828:P836)+P822</f>
        <v>0</v>
      </c>
      <c r="Q839" s="78">
        <f>SUM(Q828:Q836)+Q822</f>
        <v>0</v>
      </c>
      <c r="R839" s="205">
        <f>SUM(R828:R836)+R822</f>
        <v>0</v>
      </c>
      <c r="S839" s="80"/>
      <c r="T839" s="81">
        <f>SUM(T828:T836)+T822</f>
        <v>0</v>
      </c>
      <c r="U839" s="164"/>
      <c r="V839" s="82"/>
      <c r="W839" s="85" t="e">
        <f>+W838</f>
        <v>#VALUE!</v>
      </c>
      <c r="X839" s="83"/>
    </row>
    <row r="841" spans="2:24" ht="15.75" thickBot="1"/>
    <row r="842" spans="2:24" ht="15.75" customHeight="1" thickBot="1">
      <c r="B842" s="1"/>
      <c r="C842" s="1"/>
      <c r="D842" s="1" t="s">
        <v>26</v>
      </c>
      <c r="E842" s="2">
        <v>26</v>
      </c>
      <c r="F842" s="45"/>
      <c r="G842" s="216" t="s">
        <v>27</v>
      </c>
      <c r="H842" s="217"/>
      <c r="I842" s="217"/>
      <c r="J842" s="217"/>
      <c r="K842" s="217"/>
      <c r="L842" s="218"/>
      <c r="M842" s="219" t="s">
        <v>28</v>
      </c>
      <c r="N842" s="220"/>
      <c r="O842" s="220"/>
      <c r="P842" s="220"/>
      <c r="Q842" s="220"/>
      <c r="R842" s="220"/>
      <c r="S842" s="220"/>
      <c r="T842" s="221"/>
      <c r="U842" s="162"/>
      <c r="V842" s="2"/>
      <c r="W842" s="222"/>
      <c r="X842" s="222"/>
    </row>
    <row r="843" spans="2:24" ht="15" customHeight="1">
      <c r="B843" s="168" t="s">
        <v>64</v>
      </c>
      <c r="C843" s="207" t="s">
        <v>29</v>
      </c>
      <c r="D843" s="209" t="s">
        <v>30</v>
      </c>
      <c r="E843" s="209" t="s">
        <v>31</v>
      </c>
      <c r="F843" s="209" t="s">
        <v>32</v>
      </c>
      <c r="G843" s="211" t="s">
        <v>33</v>
      </c>
      <c r="H843" s="212"/>
      <c r="I843" s="46" t="s">
        <v>34</v>
      </c>
      <c r="J843" s="211" t="s">
        <v>35</v>
      </c>
      <c r="K843" s="223"/>
      <c r="L843" s="212"/>
      <c r="M843" s="224" t="s">
        <v>33</v>
      </c>
      <c r="N843" s="225"/>
      <c r="O843" s="47" t="s">
        <v>34</v>
      </c>
      <c r="P843" s="224" t="s">
        <v>35</v>
      </c>
      <c r="Q843" s="226"/>
      <c r="R843" s="226"/>
      <c r="S843" s="226"/>
      <c r="T843" s="227"/>
      <c r="U843" s="159"/>
      <c r="V843" s="228" t="s">
        <v>36</v>
      </c>
      <c r="W843" s="229"/>
      <c r="X843" s="230"/>
    </row>
    <row r="844" spans="2:24" ht="15.75" thickBot="1">
      <c r="B844" s="169"/>
      <c r="C844" s="208"/>
      <c r="D844" s="210"/>
      <c r="E844" s="210"/>
      <c r="F844" s="210"/>
      <c r="G844" s="48" t="s">
        <v>37</v>
      </c>
      <c r="H844" s="48" t="s">
        <v>38</v>
      </c>
      <c r="I844" s="49" t="s">
        <v>39</v>
      </c>
      <c r="J844" s="48" t="s">
        <v>40</v>
      </c>
      <c r="K844" s="48" t="s">
        <v>41</v>
      </c>
      <c r="L844" s="48" t="s">
        <v>42</v>
      </c>
      <c r="M844" s="50" t="s">
        <v>37</v>
      </c>
      <c r="N844" s="50" t="s">
        <v>38</v>
      </c>
      <c r="O844" s="50" t="s">
        <v>39</v>
      </c>
      <c r="P844" s="50" t="s">
        <v>40</v>
      </c>
      <c r="Q844" s="50" t="s">
        <v>41</v>
      </c>
      <c r="R844" s="50" t="s">
        <v>42</v>
      </c>
      <c r="S844" s="50" t="s">
        <v>12</v>
      </c>
      <c r="T844" s="51" t="s">
        <v>43</v>
      </c>
      <c r="U844" s="159"/>
      <c r="V844" s="52" t="s">
        <v>44</v>
      </c>
      <c r="W844" s="52" t="s">
        <v>45</v>
      </c>
      <c r="X844" s="52" t="s">
        <v>4</v>
      </c>
    </row>
    <row r="845" spans="2:24">
      <c r="B845" s="169"/>
      <c r="C845" s="53"/>
      <c r="D845" s="118"/>
      <c r="E845" s="54"/>
      <c r="F845" s="55"/>
      <c r="G845" s="55"/>
      <c r="H845" s="55"/>
      <c r="I845" s="55"/>
      <c r="J845" s="56"/>
      <c r="K845" s="56"/>
      <c r="L845" s="56" t="str">
        <f t="shared" ref="L845:L852" si="500">IF(K845=0,"",J845-K845)</f>
        <v/>
      </c>
      <c r="M845" s="55" t="str">
        <f t="shared" ref="M845:M852" si="501">IF(G845=0,"",+G845)</f>
        <v/>
      </c>
      <c r="N845" s="55" t="str">
        <f t="shared" ref="N845:N852" si="502">IF(H845=0,"",+H845)</f>
        <v/>
      </c>
      <c r="O845" s="55" t="str">
        <f t="shared" ref="O845:O852" si="503">IF(I845=0,"",+I845)</f>
        <v/>
      </c>
      <c r="P845" s="56"/>
      <c r="Q845" s="56"/>
      <c r="R845" s="56" t="str">
        <f t="shared" ref="R845:R852" si="504">IF(Q845=0,"",P845-Q845)</f>
        <v/>
      </c>
      <c r="S845" s="57"/>
      <c r="T845" s="58" t="str">
        <f t="shared" ref="T845:T852" si="505">IF(S845=0,"",(R845-(R845*S845)/100))</f>
        <v/>
      </c>
      <c r="U845" s="163"/>
      <c r="V845" s="59">
        <f>0-S845</f>
        <v>0</v>
      </c>
      <c r="W845" s="59" t="e">
        <f>IF(R845=0,"",(R845-L845))</f>
        <v>#VALUE!</v>
      </c>
      <c r="X845" s="86" t="e">
        <f>+W845/L845</f>
        <v>#VALUE!</v>
      </c>
    </row>
    <row r="846" spans="2:24">
      <c r="B846" s="169"/>
      <c r="C846" s="61"/>
      <c r="D846" s="62"/>
      <c r="E846" s="63"/>
      <c r="F846" s="64"/>
      <c r="G846" s="64"/>
      <c r="H846" s="64"/>
      <c r="I846" s="64"/>
      <c r="J846" s="65"/>
      <c r="K846" s="65"/>
      <c r="L846" s="65" t="str">
        <f t="shared" si="500"/>
        <v/>
      </c>
      <c r="M846" s="64" t="str">
        <f t="shared" si="501"/>
        <v/>
      </c>
      <c r="N846" s="64" t="str">
        <f t="shared" si="502"/>
        <v/>
      </c>
      <c r="O846" s="64" t="str">
        <f t="shared" si="503"/>
        <v/>
      </c>
      <c r="P846" s="65"/>
      <c r="Q846" s="65"/>
      <c r="R846" s="65" t="str">
        <f t="shared" si="504"/>
        <v/>
      </c>
      <c r="S846" s="66"/>
      <c r="T846" s="67" t="str">
        <f t="shared" si="505"/>
        <v/>
      </c>
      <c r="U846" s="163"/>
      <c r="V846" s="59">
        <f t="shared" ref="V846:V853" si="506">0-S846</f>
        <v>0</v>
      </c>
      <c r="W846" s="59" t="e">
        <f t="shared" ref="W846:W853" si="507">IF(R846=0,"",(R846-L846))</f>
        <v>#VALUE!</v>
      </c>
      <c r="X846" s="86" t="e">
        <f t="shared" ref="X846:X853" si="508">+W846/L846</f>
        <v>#VALUE!</v>
      </c>
    </row>
    <row r="847" spans="2:24">
      <c r="B847" s="169"/>
      <c r="C847" s="61"/>
      <c r="D847" s="62"/>
      <c r="E847" s="63"/>
      <c r="F847" s="64"/>
      <c r="G847" s="64"/>
      <c r="H847" s="64"/>
      <c r="I847" s="64"/>
      <c r="J847" s="65"/>
      <c r="K847" s="65"/>
      <c r="L847" s="65" t="str">
        <f t="shared" si="500"/>
        <v/>
      </c>
      <c r="M847" s="64" t="str">
        <f t="shared" si="501"/>
        <v/>
      </c>
      <c r="N847" s="64" t="str">
        <f t="shared" si="502"/>
        <v/>
      </c>
      <c r="O847" s="64" t="str">
        <f t="shared" si="503"/>
        <v/>
      </c>
      <c r="P847" s="65"/>
      <c r="Q847" s="65"/>
      <c r="R847" s="65" t="str">
        <f t="shared" si="504"/>
        <v/>
      </c>
      <c r="S847" s="66"/>
      <c r="T847" s="67" t="str">
        <f t="shared" si="505"/>
        <v/>
      </c>
      <c r="U847" s="163"/>
      <c r="V847" s="59">
        <f t="shared" si="506"/>
        <v>0</v>
      </c>
      <c r="W847" s="59" t="e">
        <f t="shared" si="507"/>
        <v>#VALUE!</v>
      </c>
      <c r="X847" s="86" t="e">
        <f t="shared" si="508"/>
        <v>#VALUE!</v>
      </c>
    </row>
    <row r="848" spans="2:24">
      <c r="B848" s="169"/>
      <c r="C848" s="61"/>
      <c r="D848" s="62"/>
      <c r="E848" s="63"/>
      <c r="F848" s="64"/>
      <c r="G848" s="64"/>
      <c r="H848" s="64"/>
      <c r="I848" s="64"/>
      <c r="J848" s="65"/>
      <c r="K848" s="65"/>
      <c r="L848" s="65" t="str">
        <f t="shared" si="500"/>
        <v/>
      </c>
      <c r="M848" s="64" t="str">
        <f t="shared" si="501"/>
        <v/>
      </c>
      <c r="N848" s="64" t="str">
        <f t="shared" si="502"/>
        <v/>
      </c>
      <c r="O848" s="64" t="str">
        <f t="shared" si="503"/>
        <v/>
      </c>
      <c r="P848" s="65"/>
      <c r="Q848" s="65"/>
      <c r="R848" s="65" t="str">
        <f t="shared" si="504"/>
        <v/>
      </c>
      <c r="S848" s="66"/>
      <c r="T848" s="67" t="str">
        <f t="shared" si="505"/>
        <v/>
      </c>
      <c r="U848" s="163"/>
      <c r="V848" s="59">
        <f t="shared" si="506"/>
        <v>0</v>
      </c>
      <c r="W848" s="59" t="e">
        <f t="shared" si="507"/>
        <v>#VALUE!</v>
      </c>
      <c r="X848" s="86" t="e">
        <f t="shared" si="508"/>
        <v>#VALUE!</v>
      </c>
    </row>
    <row r="849" spans="2:24">
      <c r="B849" s="169"/>
      <c r="C849" s="61"/>
      <c r="D849" s="62"/>
      <c r="E849" s="63"/>
      <c r="F849" s="64"/>
      <c r="G849" s="64"/>
      <c r="H849" s="64"/>
      <c r="I849" s="64"/>
      <c r="J849" s="65"/>
      <c r="K849" s="65"/>
      <c r="L849" s="65" t="str">
        <f t="shared" si="500"/>
        <v/>
      </c>
      <c r="M849" s="64" t="str">
        <f t="shared" si="501"/>
        <v/>
      </c>
      <c r="N849" s="64" t="str">
        <f t="shared" si="502"/>
        <v/>
      </c>
      <c r="O849" s="64" t="str">
        <f t="shared" si="503"/>
        <v/>
      </c>
      <c r="P849" s="65"/>
      <c r="Q849" s="65"/>
      <c r="R849" s="65" t="str">
        <f t="shared" si="504"/>
        <v/>
      </c>
      <c r="S849" s="66"/>
      <c r="T849" s="67" t="str">
        <f t="shared" si="505"/>
        <v/>
      </c>
      <c r="U849" s="163"/>
      <c r="V849" s="59">
        <f t="shared" si="506"/>
        <v>0</v>
      </c>
      <c r="W849" s="59" t="e">
        <f t="shared" si="507"/>
        <v>#VALUE!</v>
      </c>
      <c r="X849" s="86" t="e">
        <f t="shared" si="508"/>
        <v>#VALUE!</v>
      </c>
    </row>
    <row r="850" spans="2:24">
      <c r="B850" s="169"/>
      <c r="C850" s="61"/>
      <c r="D850" s="62"/>
      <c r="E850" s="63"/>
      <c r="F850" s="64"/>
      <c r="G850" s="64"/>
      <c r="H850" s="64"/>
      <c r="I850" s="64"/>
      <c r="J850" s="65"/>
      <c r="K850" s="65"/>
      <c r="L850" s="65" t="str">
        <f t="shared" si="500"/>
        <v/>
      </c>
      <c r="M850" s="64" t="str">
        <f t="shared" si="501"/>
        <v/>
      </c>
      <c r="N850" s="64" t="str">
        <f t="shared" si="502"/>
        <v/>
      </c>
      <c r="O850" s="64" t="str">
        <f t="shared" si="503"/>
        <v/>
      </c>
      <c r="P850" s="65"/>
      <c r="Q850" s="65"/>
      <c r="R850" s="65" t="str">
        <f t="shared" si="504"/>
        <v/>
      </c>
      <c r="S850" s="66"/>
      <c r="T850" s="67" t="str">
        <f t="shared" si="505"/>
        <v/>
      </c>
      <c r="U850" s="163"/>
      <c r="V850" s="59">
        <f t="shared" si="506"/>
        <v>0</v>
      </c>
      <c r="W850" s="59" t="e">
        <f t="shared" si="507"/>
        <v>#VALUE!</v>
      </c>
      <c r="X850" s="86" t="e">
        <f t="shared" si="508"/>
        <v>#VALUE!</v>
      </c>
    </row>
    <row r="851" spans="2:24">
      <c r="B851" s="169"/>
      <c r="C851" s="61"/>
      <c r="D851" s="62"/>
      <c r="E851" s="63"/>
      <c r="F851" s="64"/>
      <c r="G851" s="64"/>
      <c r="H851" s="64"/>
      <c r="I851" s="64"/>
      <c r="J851" s="65"/>
      <c r="K851" s="65"/>
      <c r="L851" s="65" t="str">
        <f t="shared" si="500"/>
        <v/>
      </c>
      <c r="M851" s="64" t="str">
        <f t="shared" si="501"/>
        <v/>
      </c>
      <c r="N851" s="64" t="str">
        <f t="shared" si="502"/>
        <v/>
      </c>
      <c r="O851" s="64" t="str">
        <f t="shared" si="503"/>
        <v/>
      </c>
      <c r="P851" s="65"/>
      <c r="Q851" s="65"/>
      <c r="R851" s="65" t="str">
        <f t="shared" si="504"/>
        <v/>
      </c>
      <c r="S851" s="66"/>
      <c r="T851" s="67" t="str">
        <f t="shared" si="505"/>
        <v/>
      </c>
      <c r="U851" s="163"/>
      <c r="V851" s="59">
        <f t="shared" si="506"/>
        <v>0</v>
      </c>
      <c r="W851" s="59" t="e">
        <f t="shared" si="507"/>
        <v>#VALUE!</v>
      </c>
      <c r="X851" s="86" t="e">
        <f t="shared" si="508"/>
        <v>#VALUE!</v>
      </c>
    </row>
    <row r="852" spans="2:24">
      <c r="B852" s="169"/>
      <c r="C852" s="61"/>
      <c r="D852" s="62"/>
      <c r="E852" s="63"/>
      <c r="F852" s="64"/>
      <c r="G852" s="64"/>
      <c r="H852" s="64"/>
      <c r="I852" s="64"/>
      <c r="J852" s="65"/>
      <c r="K852" s="65"/>
      <c r="L852" s="65" t="str">
        <f t="shared" si="500"/>
        <v/>
      </c>
      <c r="M852" s="64" t="str">
        <f t="shared" si="501"/>
        <v/>
      </c>
      <c r="N852" s="64" t="str">
        <f t="shared" si="502"/>
        <v/>
      </c>
      <c r="O852" s="64" t="str">
        <f t="shared" si="503"/>
        <v/>
      </c>
      <c r="P852" s="65"/>
      <c r="Q852" s="65"/>
      <c r="R852" s="65" t="str">
        <f t="shared" si="504"/>
        <v/>
      </c>
      <c r="S852" s="66"/>
      <c r="T852" s="67" t="str">
        <f t="shared" si="505"/>
        <v/>
      </c>
      <c r="U852" s="163"/>
      <c r="V852" s="59">
        <f t="shared" si="506"/>
        <v>0</v>
      </c>
      <c r="W852" s="59" t="e">
        <f t="shared" si="507"/>
        <v>#VALUE!</v>
      </c>
      <c r="X852" s="86" t="e">
        <f t="shared" si="508"/>
        <v>#VALUE!</v>
      </c>
    </row>
    <row r="853" spans="2:24" ht="15.75" thickBot="1">
      <c r="B853" s="170"/>
      <c r="C853" s="119"/>
      <c r="D853" s="120"/>
      <c r="E853" s="68"/>
      <c r="F853" s="69"/>
      <c r="G853" s="69"/>
      <c r="H853" s="69"/>
      <c r="I853" s="69"/>
      <c r="J853" s="70"/>
      <c r="K853" s="70"/>
      <c r="L853" s="70" t="str">
        <f>IF(K853=0,"",J853-K853)</f>
        <v/>
      </c>
      <c r="M853" s="69" t="str">
        <f>IF(G853=0,"",+G853)</f>
        <v/>
      </c>
      <c r="N853" s="69" t="str">
        <f>IF(H853=0,"",+H853)</f>
        <v/>
      </c>
      <c r="O853" s="69" t="str">
        <f>IF(I853=0,"",+I853)</f>
        <v/>
      </c>
      <c r="P853" s="70"/>
      <c r="Q853" s="70"/>
      <c r="R853" s="70" t="str">
        <f>IF(Q853=0,"",P853-Q853)</f>
        <v/>
      </c>
      <c r="S853" s="71"/>
      <c r="T853" s="72" t="str">
        <f>IF(S853=0,"",(R853-(R853*S853)/100))</f>
        <v/>
      </c>
      <c r="U853" s="163"/>
      <c r="V853" s="59">
        <f t="shared" si="506"/>
        <v>0</v>
      </c>
      <c r="W853" s="59" t="e">
        <f t="shared" si="507"/>
        <v>#VALUE!</v>
      </c>
      <c r="X853" s="86" t="e">
        <f t="shared" si="508"/>
        <v>#VALUE!</v>
      </c>
    </row>
    <row r="854" spans="2:24" ht="15.75" thickBot="1">
      <c r="B854" s="1"/>
      <c r="C854" s="1"/>
      <c r="D854" s="1"/>
      <c r="E854" s="2"/>
      <c r="F854" s="3"/>
      <c r="G854" s="4"/>
      <c r="H854" s="4"/>
      <c r="I854" s="5"/>
      <c r="J854" s="73"/>
      <c r="K854" s="73"/>
      <c r="L854" s="73"/>
      <c r="M854" s="4"/>
      <c r="N854" s="4"/>
      <c r="O854" s="4"/>
      <c r="P854" s="73"/>
      <c r="Q854" s="73"/>
      <c r="R854" s="203"/>
      <c r="S854" s="4"/>
      <c r="T854" s="4"/>
      <c r="U854" s="157"/>
      <c r="V854" s="74"/>
      <c r="W854" s="4"/>
      <c r="X854" s="4"/>
    </row>
    <row r="855" spans="2:24" ht="15.75" thickBot="1">
      <c r="B855" s="1"/>
      <c r="C855" s="75">
        <f>COUNT(C845:C853)</f>
        <v>0</v>
      </c>
      <c r="D855" s="76"/>
      <c r="E855" s="77"/>
      <c r="F855" s="213" t="s">
        <v>46</v>
      </c>
      <c r="G855" s="214"/>
      <c r="H855" s="214"/>
      <c r="I855" s="215"/>
      <c r="J855" s="78">
        <f>SUM(J845:J853)</f>
        <v>0</v>
      </c>
      <c r="K855" s="78">
        <f>SUM(K845:K853)</f>
        <v>0</v>
      </c>
      <c r="L855" s="78">
        <f>SUM(L845:L853)</f>
        <v>0</v>
      </c>
      <c r="M855" s="79"/>
      <c r="N855" s="79"/>
      <c r="O855" s="79"/>
      <c r="P855" s="78">
        <f>SUM(P845:P853)</f>
        <v>0</v>
      </c>
      <c r="Q855" s="78">
        <f>SUM(Q845:Q853)</f>
        <v>0</v>
      </c>
      <c r="R855" s="205">
        <f>SUM(R845:R853)</f>
        <v>0</v>
      </c>
      <c r="S855" s="80" t="e">
        <f>ROUND((((R855-T855)/R855)*100),2)</f>
        <v>#DIV/0!</v>
      </c>
      <c r="T855" s="81">
        <f>SUM(T845:T853)</f>
        <v>0</v>
      </c>
      <c r="U855" s="164"/>
      <c r="V855" s="82"/>
      <c r="W855" s="83" t="e">
        <f>SUM(W845:W853)</f>
        <v>#VALUE!</v>
      </c>
      <c r="X855" s="83" t="e">
        <f>SUM(X845:X853)</f>
        <v>#VALUE!</v>
      </c>
    </row>
    <row r="856" spans="2:24" ht="15.75" thickBot="1">
      <c r="C856" s="75">
        <f>SUM(C855)+C839</f>
        <v>0</v>
      </c>
      <c r="D856" s="76"/>
      <c r="E856" s="77"/>
      <c r="F856" s="213" t="s">
        <v>47</v>
      </c>
      <c r="G856" s="214"/>
      <c r="H856" s="214"/>
      <c r="I856" s="215"/>
      <c r="J856" s="78">
        <f>SUM(J845:J853)+J839</f>
        <v>0</v>
      </c>
      <c r="K856" s="78">
        <f>SUM(K845:K853)+K839</f>
        <v>0</v>
      </c>
      <c r="L856" s="78">
        <f>SUM(L845:L853)+L839</f>
        <v>0</v>
      </c>
      <c r="M856" s="79"/>
      <c r="N856" s="79"/>
      <c r="O856" s="79"/>
      <c r="P856" s="78">
        <f>SUM(P845:P853)+P839</f>
        <v>0</v>
      </c>
      <c r="Q856" s="78">
        <f>SUM(Q845:Q853)+Q839</f>
        <v>0</v>
      </c>
      <c r="R856" s="205">
        <f>SUM(R845:R853)+R839</f>
        <v>0</v>
      </c>
      <c r="S856" s="80"/>
      <c r="T856" s="81">
        <f>SUM(T845:T853)+T839</f>
        <v>0</v>
      </c>
      <c r="U856" s="164"/>
      <c r="V856" s="82"/>
      <c r="W856" s="85" t="e">
        <f>+W855</f>
        <v>#VALUE!</v>
      </c>
      <c r="X856" s="83"/>
    </row>
  </sheetData>
  <mergeCells count="709">
    <mergeCell ref="B606:B616"/>
    <mergeCell ref="B623:B633"/>
    <mergeCell ref="B402:B412"/>
    <mergeCell ref="B419:B429"/>
    <mergeCell ref="B436:B446"/>
    <mergeCell ref="B453:B463"/>
    <mergeCell ref="B470:B480"/>
    <mergeCell ref="B487:B497"/>
    <mergeCell ref="B504:B514"/>
    <mergeCell ref="B521:B531"/>
    <mergeCell ref="B538:B548"/>
    <mergeCell ref="B78:B88"/>
    <mergeCell ref="B61:B71"/>
    <mergeCell ref="B44:B54"/>
    <mergeCell ref="B351:B361"/>
    <mergeCell ref="B368:B378"/>
    <mergeCell ref="B385:B395"/>
    <mergeCell ref="B299:B309"/>
    <mergeCell ref="B317:B327"/>
    <mergeCell ref="B334:B344"/>
    <mergeCell ref="B282:B292"/>
    <mergeCell ref="B265:B275"/>
    <mergeCell ref="B248:B258"/>
    <mergeCell ref="B231:B241"/>
    <mergeCell ref="B214:B224"/>
    <mergeCell ref="B197:B207"/>
    <mergeCell ref="B180:B190"/>
    <mergeCell ref="B163:B173"/>
    <mergeCell ref="B146:B156"/>
    <mergeCell ref="B129:B139"/>
    <mergeCell ref="B112:B121"/>
    <mergeCell ref="B95:B105"/>
    <mergeCell ref="C95:C96"/>
    <mergeCell ref="D95:D96"/>
    <mergeCell ref="E95:E96"/>
    <mergeCell ref="F95:F96"/>
    <mergeCell ref="F124:I124"/>
    <mergeCell ref="G145:L145"/>
    <mergeCell ref="G179:L179"/>
    <mergeCell ref="C112:C113"/>
    <mergeCell ref="D112:D113"/>
    <mergeCell ref="E112:E113"/>
    <mergeCell ref="C129:C130"/>
    <mergeCell ref="D129:D130"/>
    <mergeCell ref="E129:E130"/>
    <mergeCell ref="F129:F130"/>
    <mergeCell ref="G129:H129"/>
    <mergeCell ref="F159:I159"/>
    <mergeCell ref="C146:C147"/>
    <mergeCell ref="D146:D147"/>
    <mergeCell ref="E146:E147"/>
    <mergeCell ref="C163:C164"/>
    <mergeCell ref="D163:D164"/>
    <mergeCell ref="E163:E164"/>
    <mergeCell ref="F163:F164"/>
    <mergeCell ref="G163:H163"/>
    <mergeCell ref="C78:C79"/>
    <mergeCell ref="D78:D79"/>
    <mergeCell ref="G60:L60"/>
    <mergeCell ref="M60:T60"/>
    <mergeCell ref="E78:E79"/>
    <mergeCell ref="F78:F79"/>
    <mergeCell ref="G78:H78"/>
    <mergeCell ref="C61:C62"/>
    <mergeCell ref="D61:D62"/>
    <mergeCell ref="E61:E62"/>
    <mergeCell ref="F61:F62"/>
    <mergeCell ref="G61:H61"/>
    <mergeCell ref="J61:L61"/>
    <mergeCell ref="J78:L78"/>
    <mergeCell ref="M78:N78"/>
    <mergeCell ref="E3:Q3"/>
    <mergeCell ref="E4:Q4"/>
    <mergeCell ref="C6:X6"/>
    <mergeCell ref="P8:R8"/>
    <mergeCell ref="M40:N40"/>
    <mergeCell ref="G43:L43"/>
    <mergeCell ref="M43:T43"/>
    <mergeCell ref="W43:X43"/>
    <mergeCell ref="P44:T44"/>
    <mergeCell ref="V44:X44"/>
    <mergeCell ref="C44:C45"/>
    <mergeCell ref="D44:D45"/>
    <mergeCell ref="E44:E45"/>
    <mergeCell ref="F44:F45"/>
    <mergeCell ref="G44:H44"/>
    <mergeCell ref="J44:L44"/>
    <mergeCell ref="M44:N44"/>
    <mergeCell ref="F91:I91"/>
    <mergeCell ref="G95:H95"/>
    <mergeCell ref="G94:L94"/>
    <mergeCell ref="M94:T94"/>
    <mergeCell ref="W94:X94"/>
    <mergeCell ref="W60:X60"/>
    <mergeCell ref="F56:I56"/>
    <mergeCell ref="F57:I57"/>
    <mergeCell ref="P78:T78"/>
    <mergeCell ref="V78:X78"/>
    <mergeCell ref="M61:N61"/>
    <mergeCell ref="P61:T61"/>
    <mergeCell ref="V61:X61"/>
    <mergeCell ref="F73:I73"/>
    <mergeCell ref="F74:I74"/>
    <mergeCell ref="G77:L77"/>
    <mergeCell ref="M77:T77"/>
    <mergeCell ref="W77:X77"/>
    <mergeCell ref="F90:I90"/>
    <mergeCell ref="P112:T112"/>
    <mergeCell ref="V112:X112"/>
    <mergeCell ref="J95:L95"/>
    <mergeCell ref="J112:L112"/>
    <mergeCell ref="M112:N112"/>
    <mergeCell ref="F108:I108"/>
    <mergeCell ref="F125:I125"/>
    <mergeCell ref="G111:L111"/>
    <mergeCell ref="M111:T111"/>
    <mergeCell ref="W111:X111"/>
    <mergeCell ref="F112:F113"/>
    <mergeCell ref="G112:H112"/>
    <mergeCell ref="M95:N95"/>
    <mergeCell ref="P95:T95"/>
    <mergeCell ref="V95:X95"/>
    <mergeCell ref="F107:I107"/>
    <mergeCell ref="M145:T145"/>
    <mergeCell ref="W145:X145"/>
    <mergeCell ref="G128:L128"/>
    <mergeCell ref="M128:T128"/>
    <mergeCell ref="W128:X128"/>
    <mergeCell ref="P146:T146"/>
    <mergeCell ref="V146:X146"/>
    <mergeCell ref="F158:I158"/>
    <mergeCell ref="J129:L129"/>
    <mergeCell ref="J146:L146"/>
    <mergeCell ref="M146:N146"/>
    <mergeCell ref="M129:N129"/>
    <mergeCell ref="P129:T129"/>
    <mergeCell ref="V129:X129"/>
    <mergeCell ref="F141:I141"/>
    <mergeCell ref="F142:I142"/>
    <mergeCell ref="F146:F147"/>
    <mergeCell ref="G146:H146"/>
    <mergeCell ref="M179:T179"/>
    <mergeCell ref="W179:X179"/>
    <mergeCell ref="G162:L162"/>
    <mergeCell ref="M162:T162"/>
    <mergeCell ref="W162:X162"/>
    <mergeCell ref="P180:T180"/>
    <mergeCell ref="V180:X180"/>
    <mergeCell ref="F192:I192"/>
    <mergeCell ref="J163:L163"/>
    <mergeCell ref="J180:L180"/>
    <mergeCell ref="M180:N180"/>
    <mergeCell ref="M163:N163"/>
    <mergeCell ref="P163:T163"/>
    <mergeCell ref="V163:X163"/>
    <mergeCell ref="F175:I175"/>
    <mergeCell ref="F176:I176"/>
    <mergeCell ref="F193:I193"/>
    <mergeCell ref="C180:C181"/>
    <mergeCell ref="D180:D181"/>
    <mergeCell ref="E180:E181"/>
    <mergeCell ref="F180:F181"/>
    <mergeCell ref="G180:H180"/>
    <mergeCell ref="C197:C198"/>
    <mergeCell ref="D197:D198"/>
    <mergeCell ref="E197:E198"/>
    <mergeCell ref="F197:F198"/>
    <mergeCell ref="G197:H197"/>
    <mergeCell ref="M213:T213"/>
    <mergeCell ref="W213:X213"/>
    <mergeCell ref="G196:L196"/>
    <mergeCell ref="M196:T196"/>
    <mergeCell ref="W196:X196"/>
    <mergeCell ref="P214:T214"/>
    <mergeCell ref="V214:X214"/>
    <mergeCell ref="F226:I226"/>
    <mergeCell ref="J197:L197"/>
    <mergeCell ref="J214:L214"/>
    <mergeCell ref="M214:N214"/>
    <mergeCell ref="M197:N197"/>
    <mergeCell ref="P197:T197"/>
    <mergeCell ref="V197:X197"/>
    <mergeCell ref="F209:I209"/>
    <mergeCell ref="F210:I210"/>
    <mergeCell ref="G213:L213"/>
    <mergeCell ref="F227:I227"/>
    <mergeCell ref="C214:C215"/>
    <mergeCell ref="D214:D215"/>
    <mergeCell ref="E214:E215"/>
    <mergeCell ref="F214:F215"/>
    <mergeCell ref="G214:H214"/>
    <mergeCell ref="C231:C232"/>
    <mergeCell ref="D231:D232"/>
    <mergeCell ref="E231:E232"/>
    <mergeCell ref="F231:F232"/>
    <mergeCell ref="G231:H231"/>
    <mergeCell ref="G247:L247"/>
    <mergeCell ref="M247:T247"/>
    <mergeCell ref="W247:X247"/>
    <mergeCell ref="G230:L230"/>
    <mergeCell ref="M230:T230"/>
    <mergeCell ref="W230:X230"/>
    <mergeCell ref="P248:T248"/>
    <mergeCell ref="V248:X248"/>
    <mergeCell ref="F260:I260"/>
    <mergeCell ref="J231:L231"/>
    <mergeCell ref="J248:L248"/>
    <mergeCell ref="M248:N248"/>
    <mergeCell ref="M231:N231"/>
    <mergeCell ref="P231:T231"/>
    <mergeCell ref="V231:X231"/>
    <mergeCell ref="F243:I243"/>
    <mergeCell ref="F244:I244"/>
    <mergeCell ref="F261:I261"/>
    <mergeCell ref="C248:C249"/>
    <mergeCell ref="D248:D249"/>
    <mergeCell ref="E248:E249"/>
    <mergeCell ref="F248:F249"/>
    <mergeCell ref="G248:H248"/>
    <mergeCell ref="C265:C266"/>
    <mergeCell ref="D265:D266"/>
    <mergeCell ref="E265:E266"/>
    <mergeCell ref="F265:F266"/>
    <mergeCell ref="G265:H265"/>
    <mergeCell ref="W281:X281"/>
    <mergeCell ref="G264:L264"/>
    <mergeCell ref="M264:T264"/>
    <mergeCell ref="W264:X264"/>
    <mergeCell ref="P282:T282"/>
    <mergeCell ref="V282:X282"/>
    <mergeCell ref="F294:I294"/>
    <mergeCell ref="J265:L265"/>
    <mergeCell ref="J282:L282"/>
    <mergeCell ref="M282:N282"/>
    <mergeCell ref="M265:N265"/>
    <mergeCell ref="P265:T265"/>
    <mergeCell ref="V265:X265"/>
    <mergeCell ref="F277:I277"/>
    <mergeCell ref="F278:I278"/>
    <mergeCell ref="F295:I295"/>
    <mergeCell ref="C282:C283"/>
    <mergeCell ref="D282:D283"/>
    <mergeCell ref="E282:E283"/>
    <mergeCell ref="F282:F283"/>
    <mergeCell ref="G282:H282"/>
    <mergeCell ref="G316:L316"/>
    <mergeCell ref="G281:L281"/>
    <mergeCell ref="M281:T281"/>
    <mergeCell ref="C299:C300"/>
    <mergeCell ref="D299:D300"/>
    <mergeCell ref="E299:E300"/>
    <mergeCell ref="F299:F300"/>
    <mergeCell ref="G299:H299"/>
    <mergeCell ref="J299:L299"/>
    <mergeCell ref="M299:N299"/>
    <mergeCell ref="P299:T299"/>
    <mergeCell ref="G298:L298"/>
    <mergeCell ref="M298:T298"/>
    <mergeCell ref="W298:X298"/>
    <mergeCell ref="P317:T317"/>
    <mergeCell ref="V317:X317"/>
    <mergeCell ref="F329:I329"/>
    <mergeCell ref="J317:L317"/>
    <mergeCell ref="M317:N317"/>
    <mergeCell ref="V299:X299"/>
    <mergeCell ref="F312:I312"/>
    <mergeCell ref="F313:I313"/>
    <mergeCell ref="F330:I330"/>
    <mergeCell ref="C317:C318"/>
    <mergeCell ref="D317:D318"/>
    <mergeCell ref="E317:E318"/>
    <mergeCell ref="F317:F318"/>
    <mergeCell ref="G317:H317"/>
    <mergeCell ref="G350:L350"/>
    <mergeCell ref="M316:T316"/>
    <mergeCell ref="W316:X316"/>
    <mergeCell ref="M334:N334"/>
    <mergeCell ref="P334:T334"/>
    <mergeCell ref="V334:X334"/>
    <mergeCell ref="M350:T350"/>
    <mergeCell ref="W350:X350"/>
    <mergeCell ref="G333:L333"/>
    <mergeCell ref="M333:T333"/>
    <mergeCell ref="W333:X333"/>
    <mergeCell ref="C334:C335"/>
    <mergeCell ref="D334:D335"/>
    <mergeCell ref="E334:E335"/>
    <mergeCell ref="F334:F335"/>
    <mergeCell ref="G334:H334"/>
    <mergeCell ref="J334:L334"/>
    <mergeCell ref="P351:T351"/>
    <mergeCell ref="V351:X351"/>
    <mergeCell ref="F363:I363"/>
    <mergeCell ref="J351:L351"/>
    <mergeCell ref="M351:N351"/>
    <mergeCell ref="F346:I346"/>
    <mergeCell ref="F347:I347"/>
    <mergeCell ref="F364:I364"/>
    <mergeCell ref="C351:C352"/>
    <mergeCell ref="D351:D352"/>
    <mergeCell ref="E351:E352"/>
    <mergeCell ref="F351:F352"/>
    <mergeCell ref="G351:H351"/>
    <mergeCell ref="C368:C369"/>
    <mergeCell ref="D368:D369"/>
    <mergeCell ref="E368:E369"/>
    <mergeCell ref="F368:F369"/>
    <mergeCell ref="G368:H368"/>
    <mergeCell ref="F381:I381"/>
    <mergeCell ref="G384:L384"/>
    <mergeCell ref="M384:T384"/>
    <mergeCell ref="W384:X384"/>
    <mergeCell ref="G367:L367"/>
    <mergeCell ref="M367:T367"/>
    <mergeCell ref="W367:X367"/>
    <mergeCell ref="P385:T385"/>
    <mergeCell ref="V385:X385"/>
    <mergeCell ref="J368:L368"/>
    <mergeCell ref="J385:L385"/>
    <mergeCell ref="M385:N385"/>
    <mergeCell ref="M368:N368"/>
    <mergeCell ref="P368:T368"/>
    <mergeCell ref="V368:X368"/>
    <mergeCell ref="F380:I380"/>
    <mergeCell ref="F397:I397"/>
    <mergeCell ref="F398:I398"/>
    <mergeCell ref="C385:C386"/>
    <mergeCell ref="D385:D386"/>
    <mergeCell ref="E385:E386"/>
    <mergeCell ref="F385:F386"/>
    <mergeCell ref="G385:H385"/>
    <mergeCell ref="C402:C403"/>
    <mergeCell ref="D402:D403"/>
    <mergeCell ref="E402:E403"/>
    <mergeCell ref="F402:F403"/>
    <mergeCell ref="G402:H402"/>
    <mergeCell ref="F415:I415"/>
    <mergeCell ref="G418:L418"/>
    <mergeCell ref="M418:T418"/>
    <mergeCell ref="W418:X418"/>
    <mergeCell ref="G401:L401"/>
    <mergeCell ref="M401:T401"/>
    <mergeCell ref="W401:X401"/>
    <mergeCell ref="P419:T419"/>
    <mergeCell ref="V419:X419"/>
    <mergeCell ref="J402:L402"/>
    <mergeCell ref="J419:L419"/>
    <mergeCell ref="M419:N419"/>
    <mergeCell ref="M402:N402"/>
    <mergeCell ref="P402:T402"/>
    <mergeCell ref="V402:X402"/>
    <mergeCell ref="F414:I414"/>
    <mergeCell ref="F431:I431"/>
    <mergeCell ref="F432:I432"/>
    <mergeCell ref="C419:C420"/>
    <mergeCell ref="D419:D420"/>
    <mergeCell ref="E419:E420"/>
    <mergeCell ref="F419:F420"/>
    <mergeCell ref="G419:H419"/>
    <mergeCell ref="C436:C437"/>
    <mergeCell ref="D436:D437"/>
    <mergeCell ref="E436:E437"/>
    <mergeCell ref="F436:F437"/>
    <mergeCell ref="G436:H436"/>
    <mergeCell ref="F449:I449"/>
    <mergeCell ref="G452:L452"/>
    <mergeCell ref="M452:T452"/>
    <mergeCell ref="W452:X452"/>
    <mergeCell ref="G435:L435"/>
    <mergeCell ref="M435:T435"/>
    <mergeCell ref="W435:X435"/>
    <mergeCell ref="P453:T453"/>
    <mergeCell ref="V453:X453"/>
    <mergeCell ref="J436:L436"/>
    <mergeCell ref="J453:L453"/>
    <mergeCell ref="M453:N453"/>
    <mergeCell ref="M436:N436"/>
    <mergeCell ref="P436:T436"/>
    <mergeCell ref="V436:X436"/>
    <mergeCell ref="F448:I448"/>
    <mergeCell ref="F465:I465"/>
    <mergeCell ref="F466:I466"/>
    <mergeCell ref="C453:C454"/>
    <mergeCell ref="D453:D454"/>
    <mergeCell ref="E453:E454"/>
    <mergeCell ref="F453:F454"/>
    <mergeCell ref="G453:H453"/>
    <mergeCell ref="C470:C471"/>
    <mergeCell ref="D470:D471"/>
    <mergeCell ref="E470:E471"/>
    <mergeCell ref="F470:F471"/>
    <mergeCell ref="G470:H470"/>
    <mergeCell ref="F483:I483"/>
    <mergeCell ref="G486:L486"/>
    <mergeCell ref="M486:T486"/>
    <mergeCell ref="W486:X486"/>
    <mergeCell ref="G469:L469"/>
    <mergeCell ref="M469:T469"/>
    <mergeCell ref="W469:X469"/>
    <mergeCell ref="P487:T487"/>
    <mergeCell ref="V487:X487"/>
    <mergeCell ref="J470:L470"/>
    <mergeCell ref="J487:L487"/>
    <mergeCell ref="M487:N487"/>
    <mergeCell ref="M470:N470"/>
    <mergeCell ref="P470:T470"/>
    <mergeCell ref="V470:X470"/>
    <mergeCell ref="F482:I482"/>
    <mergeCell ref="F499:I499"/>
    <mergeCell ref="F500:I500"/>
    <mergeCell ref="C487:C488"/>
    <mergeCell ref="D487:D488"/>
    <mergeCell ref="E487:E488"/>
    <mergeCell ref="F487:F488"/>
    <mergeCell ref="G487:H487"/>
    <mergeCell ref="C504:C505"/>
    <mergeCell ref="D504:D505"/>
    <mergeCell ref="E504:E505"/>
    <mergeCell ref="F504:F505"/>
    <mergeCell ref="G504:H504"/>
    <mergeCell ref="F517:I517"/>
    <mergeCell ref="G520:L520"/>
    <mergeCell ref="M520:T520"/>
    <mergeCell ref="W520:X520"/>
    <mergeCell ref="G503:L503"/>
    <mergeCell ref="M503:T503"/>
    <mergeCell ref="W503:X503"/>
    <mergeCell ref="P521:T521"/>
    <mergeCell ref="V521:X521"/>
    <mergeCell ref="J504:L504"/>
    <mergeCell ref="J521:L521"/>
    <mergeCell ref="M521:N521"/>
    <mergeCell ref="M504:N504"/>
    <mergeCell ref="P504:T504"/>
    <mergeCell ref="V504:X504"/>
    <mergeCell ref="F516:I516"/>
    <mergeCell ref="F533:I533"/>
    <mergeCell ref="F534:I534"/>
    <mergeCell ref="C521:C522"/>
    <mergeCell ref="D521:D522"/>
    <mergeCell ref="E521:E522"/>
    <mergeCell ref="F521:F522"/>
    <mergeCell ref="G521:H521"/>
    <mergeCell ref="C538:C539"/>
    <mergeCell ref="D538:D539"/>
    <mergeCell ref="E538:E539"/>
    <mergeCell ref="F538:F539"/>
    <mergeCell ref="G538:H538"/>
    <mergeCell ref="F551:I551"/>
    <mergeCell ref="G554:L554"/>
    <mergeCell ref="M554:T554"/>
    <mergeCell ref="W554:X554"/>
    <mergeCell ref="G537:L537"/>
    <mergeCell ref="M537:T537"/>
    <mergeCell ref="W537:X537"/>
    <mergeCell ref="P555:T555"/>
    <mergeCell ref="V555:X555"/>
    <mergeCell ref="J538:L538"/>
    <mergeCell ref="J555:L555"/>
    <mergeCell ref="M555:N555"/>
    <mergeCell ref="M538:N538"/>
    <mergeCell ref="P538:T538"/>
    <mergeCell ref="V538:X538"/>
    <mergeCell ref="F550:I550"/>
    <mergeCell ref="F567:I567"/>
    <mergeCell ref="F568:I568"/>
    <mergeCell ref="C555:C556"/>
    <mergeCell ref="D555:D556"/>
    <mergeCell ref="E555:E556"/>
    <mergeCell ref="F555:F556"/>
    <mergeCell ref="G555:H555"/>
    <mergeCell ref="C572:C573"/>
    <mergeCell ref="D572:D573"/>
    <mergeCell ref="E572:E573"/>
    <mergeCell ref="F572:F573"/>
    <mergeCell ref="G572:H572"/>
    <mergeCell ref="F585:I585"/>
    <mergeCell ref="G588:L588"/>
    <mergeCell ref="M588:T588"/>
    <mergeCell ref="W588:X588"/>
    <mergeCell ref="G571:L571"/>
    <mergeCell ref="M571:T571"/>
    <mergeCell ref="W571:X571"/>
    <mergeCell ref="P589:T589"/>
    <mergeCell ref="V589:X589"/>
    <mergeCell ref="J572:L572"/>
    <mergeCell ref="J589:L589"/>
    <mergeCell ref="M589:N589"/>
    <mergeCell ref="M572:N572"/>
    <mergeCell ref="P572:T572"/>
    <mergeCell ref="V572:X572"/>
    <mergeCell ref="F584:I584"/>
    <mergeCell ref="F601:I601"/>
    <mergeCell ref="F602:I602"/>
    <mergeCell ref="C589:C590"/>
    <mergeCell ref="D589:D590"/>
    <mergeCell ref="E589:E590"/>
    <mergeCell ref="F589:F590"/>
    <mergeCell ref="G589:H589"/>
    <mergeCell ref="C606:C607"/>
    <mergeCell ref="D606:D607"/>
    <mergeCell ref="E606:E607"/>
    <mergeCell ref="F606:F607"/>
    <mergeCell ref="G606:H606"/>
    <mergeCell ref="F619:I619"/>
    <mergeCell ref="G622:L622"/>
    <mergeCell ref="M622:T622"/>
    <mergeCell ref="W622:X622"/>
    <mergeCell ref="G605:L605"/>
    <mergeCell ref="M605:T605"/>
    <mergeCell ref="W605:X605"/>
    <mergeCell ref="P623:T623"/>
    <mergeCell ref="V623:X623"/>
    <mergeCell ref="J606:L606"/>
    <mergeCell ref="J623:L623"/>
    <mergeCell ref="M623:N623"/>
    <mergeCell ref="M606:N606"/>
    <mergeCell ref="P606:T606"/>
    <mergeCell ref="V606:X606"/>
    <mergeCell ref="F618:I618"/>
    <mergeCell ref="F635:I635"/>
    <mergeCell ref="F636:I636"/>
    <mergeCell ref="C623:C624"/>
    <mergeCell ref="D623:D624"/>
    <mergeCell ref="E623:E624"/>
    <mergeCell ref="F623:F624"/>
    <mergeCell ref="G623:H623"/>
    <mergeCell ref="C639:C640"/>
    <mergeCell ref="D639:D640"/>
    <mergeCell ref="E639:E640"/>
    <mergeCell ref="F639:F640"/>
    <mergeCell ref="G639:H639"/>
    <mergeCell ref="F652:I652"/>
    <mergeCell ref="G655:L655"/>
    <mergeCell ref="M655:T655"/>
    <mergeCell ref="W655:X655"/>
    <mergeCell ref="G638:L638"/>
    <mergeCell ref="M638:T638"/>
    <mergeCell ref="W638:X638"/>
    <mergeCell ref="P656:T656"/>
    <mergeCell ref="V656:X656"/>
    <mergeCell ref="J639:L639"/>
    <mergeCell ref="J656:L656"/>
    <mergeCell ref="M656:N656"/>
    <mergeCell ref="M639:N639"/>
    <mergeCell ref="P639:T639"/>
    <mergeCell ref="V639:X639"/>
    <mergeCell ref="F651:I651"/>
    <mergeCell ref="F668:I668"/>
    <mergeCell ref="F669:I669"/>
    <mergeCell ref="C656:C657"/>
    <mergeCell ref="D656:D657"/>
    <mergeCell ref="E656:E657"/>
    <mergeCell ref="F656:F657"/>
    <mergeCell ref="G656:H656"/>
    <mergeCell ref="C673:C674"/>
    <mergeCell ref="D673:D674"/>
    <mergeCell ref="E673:E674"/>
    <mergeCell ref="F673:F674"/>
    <mergeCell ref="G673:H673"/>
    <mergeCell ref="F686:I686"/>
    <mergeCell ref="G689:L689"/>
    <mergeCell ref="M689:T689"/>
    <mergeCell ref="W689:X689"/>
    <mergeCell ref="G672:L672"/>
    <mergeCell ref="M672:T672"/>
    <mergeCell ref="W672:X672"/>
    <mergeCell ref="P690:T690"/>
    <mergeCell ref="V690:X690"/>
    <mergeCell ref="J673:L673"/>
    <mergeCell ref="J690:L690"/>
    <mergeCell ref="M690:N690"/>
    <mergeCell ref="M673:N673"/>
    <mergeCell ref="P673:T673"/>
    <mergeCell ref="V673:X673"/>
    <mergeCell ref="F685:I685"/>
    <mergeCell ref="F702:I702"/>
    <mergeCell ref="F703:I703"/>
    <mergeCell ref="C690:C691"/>
    <mergeCell ref="D690:D691"/>
    <mergeCell ref="E690:E691"/>
    <mergeCell ref="F690:F691"/>
    <mergeCell ref="G690:H690"/>
    <mergeCell ref="C707:C708"/>
    <mergeCell ref="D707:D708"/>
    <mergeCell ref="E707:E708"/>
    <mergeCell ref="F707:F708"/>
    <mergeCell ref="G707:H707"/>
    <mergeCell ref="F720:I720"/>
    <mergeCell ref="G723:L723"/>
    <mergeCell ref="M723:T723"/>
    <mergeCell ref="W723:X723"/>
    <mergeCell ref="G706:L706"/>
    <mergeCell ref="M706:T706"/>
    <mergeCell ref="W706:X706"/>
    <mergeCell ref="P724:T724"/>
    <mergeCell ref="V724:X724"/>
    <mergeCell ref="J707:L707"/>
    <mergeCell ref="J724:L724"/>
    <mergeCell ref="M724:N724"/>
    <mergeCell ref="M707:N707"/>
    <mergeCell ref="P707:T707"/>
    <mergeCell ref="V707:X707"/>
    <mergeCell ref="F719:I719"/>
    <mergeCell ref="F736:I736"/>
    <mergeCell ref="F737:I737"/>
    <mergeCell ref="C724:C725"/>
    <mergeCell ref="D724:D725"/>
    <mergeCell ref="E724:E725"/>
    <mergeCell ref="F724:F725"/>
    <mergeCell ref="G724:H724"/>
    <mergeCell ref="C741:C742"/>
    <mergeCell ref="D741:D742"/>
    <mergeCell ref="E741:E742"/>
    <mergeCell ref="F741:F742"/>
    <mergeCell ref="G741:H741"/>
    <mergeCell ref="F754:I754"/>
    <mergeCell ref="G757:L757"/>
    <mergeCell ref="M757:T757"/>
    <mergeCell ref="W757:X757"/>
    <mergeCell ref="G740:L740"/>
    <mergeCell ref="M740:T740"/>
    <mergeCell ref="W740:X740"/>
    <mergeCell ref="P758:T758"/>
    <mergeCell ref="V758:X758"/>
    <mergeCell ref="J741:L741"/>
    <mergeCell ref="J758:L758"/>
    <mergeCell ref="M758:N758"/>
    <mergeCell ref="M741:N741"/>
    <mergeCell ref="P741:T741"/>
    <mergeCell ref="V741:X741"/>
    <mergeCell ref="F753:I753"/>
    <mergeCell ref="F770:I770"/>
    <mergeCell ref="F771:I771"/>
    <mergeCell ref="C758:C759"/>
    <mergeCell ref="D758:D759"/>
    <mergeCell ref="E758:E759"/>
    <mergeCell ref="F758:F759"/>
    <mergeCell ref="G758:H758"/>
    <mergeCell ref="C775:C776"/>
    <mergeCell ref="D775:D776"/>
    <mergeCell ref="E775:E776"/>
    <mergeCell ref="F775:F776"/>
    <mergeCell ref="G775:H775"/>
    <mergeCell ref="M791:T791"/>
    <mergeCell ref="W791:X791"/>
    <mergeCell ref="G774:L774"/>
    <mergeCell ref="M774:T774"/>
    <mergeCell ref="W774:X774"/>
    <mergeCell ref="P792:T792"/>
    <mergeCell ref="V792:X792"/>
    <mergeCell ref="J775:L775"/>
    <mergeCell ref="J792:L792"/>
    <mergeCell ref="M792:N792"/>
    <mergeCell ref="M775:N775"/>
    <mergeCell ref="P775:T775"/>
    <mergeCell ref="V775:X775"/>
    <mergeCell ref="F787:I787"/>
    <mergeCell ref="W825:X825"/>
    <mergeCell ref="G808:L808"/>
    <mergeCell ref="M808:T808"/>
    <mergeCell ref="W808:X808"/>
    <mergeCell ref="J826:L826"/>
    <mergeCell ref="M826:N826"/>
    <mergeCell ref="P826:T826"/>
    <mergeCell ref="V826:X826"/>
    <mergeCell ref="J809:L809"/>
    <mergeCell ref="M809:N809"/>
    <mergeCell ref="P809:T809"/>
    <mergeCell ref="V809:X809"/>
    <mergeCell ref="F821:I821"/>
    <mergeCell ref="F809:F810"/>
    <mergeCell ref="G809:H809"/>
    <mergeCell ref="W842:X842"/>
    <mergeCell ref="C843:C844"/>
    <mergeCell ref="D843:D844"/>
    <mergeCell ref="E843:E844"/>
    <mergeCell ref="F843:F844"/>
    <mergeCell ref="G843:H843"/>
    <mergeCell ref="J843:L843"/>
    <mergeCell ref="G826:H826"/>
    <mergeCell ref="M843:N843"/>
    <mergeCell ref="P843:T843"/>
    <mergeCell ref="V843:X843"/>
    <mergeCell ref="F838:I838"/>
    <mergeCell ref="F839:I839"/>
    <mergeCell ref="C826:C827"/>
    <mergeCell ref="D826:D827"/>
    <mergeCell ref="E826:E827"/>
    <mergeCell ref="F826:F827"/>
    <mergeCell ref="F855:I855"/>
    <mergeCell ref="F856:I856"/>
    <mergeCell ref="G842:L842"/>
    <mergeCell ref="M842:T842"/>
    <mergeCell ref="F822:I822"/>
    <mergeCell ref="G825:L825"/>
    <mergeCell ref="M825:T825"/>
    <mergeCell ref="F804:I804"/>
    <mergeCell ref="F805:I805"/>
    <mergeCell ref="C792:C793"/>
    <mergeCell ref="D792:D793"/>
    <mergeCell ref="E792:E793"/>
    <mergeCell ref="F792:F793"/>
    <mergeCell ref="G792:H792"/>
    <mergeCell ref="C809:C810"/>
    <mergeCell ref="D809:D810"/>
    <mergeCell ref="E809:E810"/>
    <mergeCell ref="F788:I788"/>
    <mergeCell ref="G791:L791"/>
  </mergeCells>
  <phoneticPr fontId="28" type="noConversion"/>
  <pageMargins left="0.7" right="0.7" top="0.75" bottom="0.75" header="0.3" footer="0.3"/>
  <ignoredErrors>
    <ignoredError sqref="T50:T54" evalError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EA7B3-0E09-41B8-BE27-5B3A8516B7BF}">
  <dimension ref="B1:AD45"/>
  <sheetViews>
    <sheetView showGridLines="0" topLeftCell="A14" zoomScaleNormal="100" workbookViewId="0">
      <selection activeCell="I29" sqref="I29"/>
    </sheetView>
  </sheetViews>
  <sheetFormatPr baseColWidth="10" defaultColWidth="10.7109375" defaultRowHeight="15"/>
  <cols>
    <col min="1" max="1" width="2.5703125" customWidth="1"/>
    <col min="2" max="2" width="3.28515625" customWidth="1"/>
    <col min="4" max="4" width="11.85546875" customWidth="1"/>
    <col min="10" max="10" width="2.7109375" customWidth="1"/>
    <col min="11" max="11" width="3.28515625" customWidth="1"/>
    <col min="12" max="12" width="3.7109375" customWidth="1"/>
  </cols>
  <sheetData>
    <row r="1" spans="2:30" ht="15.75" thickBot="1">
      <c r="B1" s="1"/>
      <c r="C1" s="1"/>
      <c r="D1" s="1"/>
      <c r="E1" s="1"/>
      <c r="F1" s="4"/>
      <c r="G1" s="4"/>
      <c r="H1" s="4"/>
      <c r="I1" s="4"/>
      <c r="J1" s="4"/>
      <c r="K1" s="4"/>
      <c r="L1" s="4"/>
      <c r="M1" s="4"/>
      <c r="N1" s="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2:30" ht="15.75" thickTop="1">
      <c r="B2" s="130"/>
      <c r="C2" s="131"/>
      <c r="D2" s="131"/>
      <c r="E2" s="131"/>
      <c r="F2" s="132"/>
      <c r="G2" s="132"/>
      <c r="H2" s="132"/>
      <c r="I2" s="132"/>
      <c r="J2" s="133"/>
      <c r="K2" s="4"/>
      <c r="L2" s="4"/>
      <c r="M2" s="4"/>
      <c r="N2" s="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ht="23.45" customHeight="1">
      <c r="B3" s="134"/>
      <c r="C3" s="256" t="s">
        <v>0</v>
      </c>
      <c r="D3" s="256"/>
      <c r="E3" s="256"/>
      <c r="F3" s="256"/>
      <c r="G3" s="256"/>
      <c r="H3" s="256"/>
      <c r="I3" s="256"/>
      <c r="J3" s="135"/>
      <c r="K3" s="6"/>
      <c r="L3" s="6"/>
      <c r="M3" s="6"/>
      <c r="N3" s="6"/>
      <c r="O3" s="6"/>
      <c r="P3" s="6"/>
      <c r="Q3" s="6"/>
      <c r="R3" s="6"/>
      <c r="S3" s="6"/>
      <c r="T3" s="6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2:30" ht="21" customHeight="1">
      <c r="B4" s="134"/>
      <c r="C4" s="277" t="s">
        <v>72</v>
      </c>
      <c r="D4" s="277"/>
      <c r="E4" s="277"/>
      <c r="F4" s="277"/>
      <c r="G4" s="277"/>
      <c r="H4" s="277"/>
      <c r="I4" s="277"/>
      <c r="J4" s="135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4"/>
      <c r="W4" s="4"/>
      <c r="X4" s="4"/>
      <c r="Y4" s="4"/>
      <c r="Z4" s="4"/>
      <c r="AA4" s="4"/>
      <c r="AB4" s="4"/>
      <c r="AC4" s="4"/>
      <c r="AD4" s="4"/>
    </row>
    <row r="5" spans="2:30">
      <c r="B5" s="134"/>
      <c r="C5" s="1"/>
      <c r="D5" s="1"/>
      <c r="E5" s="1"/>
      <c r="F5" s="4"/>
      <c r="G5" s="4"/>
      <c r="H5" s="4"/>
      <c r="I5" s="4"/>
      <c r="J5" s="135"/>
    </row>
    <row r="6" spans="2:30" ht="15" customHeight="1">
      <c r="B6" s="134"/>
      <c r="C6" s="278" t="s">
        <v>187</v>
      </c>
      <c r="D6" s="278"/>
      <c r="E6" s="278"/>
      <c r="F6" s="278"/>
      <c r="G6" s="278"/>
      <c r="H6" s="278"/>
      <c r="I6" s="278"/>
      <c r="J6" s="135"/>
    </row>
    <row r="7" spans="2:30" ht="15.75" thickBot="1">
      <c r="B7" s="136"/>
      <c r="C7" s="8"/>
      <c r="D7" s="8"/>
      <c r="E7" s="8"/>
      <c r="F7" s="8"/>
      <c r="G7" s="8"/>
      <c r="H7" s="8"/>
      <c r="I7" s="8"/>
      <c r="J7" s="137"/>
      <c r="K7" s="8"/>
      <c r="L7" s="8"/>
      <c r="M7" s="8"/>
      <c r="N7" s="8"/>
      <c r="O7" s="8"/>
      <c r="P7" s="8" t="s">
        <v>66</v>
      </c>
      <c r="Q7" s="8"/>
      <c r="R7" s="8"/>
      <c r="S7" s="8"/>
    </row>
    <row r="8" spans="2:30" ht="16.149999999999999" customHeight="1">
      <c r="B8" s="138"/>
      <c r="C8" s="279" t="s">
        <v>2</v>
      </c>
      <c r="D8" s="281" t="s">
        <v>67</v>
      </c>
      <c r="E8" s="283" t="s">
        <v>71</v>
      </c>
      <c r="F8" s="283"/>
      <c r="G8" s="283"/>
      <c r="H8" s="139" t="s">
        <v>4</v>
      </c>
      <c r="I8" s="140" t="s">
        <v>5</v>
      </c>
      <c r="J8" s="137"/>
      <c r="K8" s="8"/>
      <c r="L8" s="8"/>
      <c r="M8" s="8"/>
      <c r="N8" s="8"/>
      <c r="O8" s="8"/>
      <c r="P8" s="8"/>
    </row>
    <row r="9" spans="2:30">
      <c r="B9" s="138"/>
      <c r="C9" s="280"/>
      <c r="D9" s="282"/>
      <c r="E9" s="141" t="s">
        <v>9</v>
      </c>
      <c r="F9" s="142" t="s">
        <v>10</v>
      </c>
      <c r="G9" s="141" t="s">
        <v>11</v>
      </c>
      <c r="H9" s="141" t="s">
        <v>12</v>
      </c>
      <c r="I9" s="143" t="s">
        <v>13</v>
      </c>
      <c r="J9" s="137"/>
      <c r="K9" s="8"/>
      <c r="L9" s="8"/>
      <c r="M9" s="8"/>
      <c r="N9" s="8"/>
      <c r="O9" s="8"/>
      <c r="P9" s="8"/>
    </row>
    <row r="10" spans="2:30">
      <c r="B10" s="138"/>
      <c r="C10" s="144">
        <f>+CL6T254!M10</f>
        <v>1</v>
      </c>
      <c r="D10" s="24">
        <f>+CL6T254!O10</f>
        <v>254920</v>
      </c>
      <c r="E10" s="24">
        <f>+CL6T254!P10</f>
        <v>402310</v>
      </c>
      <c r="F10" s="24">
        <f>+CL6T254!Q10</f>
        <v>147510</v>
      </c>
      <c r="G10" s="24">
        <f>+CL6T254!R10</f>
        <v>254800</v>
      </c>
      <c r="H10" s="145">
        <f>+CL6T254!S10</f>
        <v>8.5299999999999994</v>
      </c>
      <c r="I10" s="25">
        <f>+CL6T254!T10</f>
        <v>233067</v>
      </c>
      <c r="J10" s="137"/>
      <c r="K10" s="8"/>
      <c r="L10" s="8"/>
      <c r="M10" s="8"/>
      <c r="N10" s="8"/>
      <c r="O10" s="8"/>
      <c r="P10" s="8"/>
    </row>
    <row r="11" spans="2:30">
      <c r="B11" s="138"/>
      <c r="C11" s="144">
        <f>+CL6T254!M11</f>
        <v>2</v>
      </c>
      <c r="D11" s="24">
        <f>+CL6T254!O11</f>
        <v>248810</v>
      </c>
      <c r="E11" s="24">
        <f>+CL6T254!P11</f>
        <v>401630</v>
      </c>
      <c r="F11" s="24">
        <f>+CL6T254!Q11</f>
        <v>152990</v>
      </c>
      <c r="G11" s="24">
        <f>+CL6T254!R11</f>
        <v>248640</v>
      </c>
      <c r="H11" s="145">
        <f>+CL6T254!S11</f>
        <v>8.14</v>
      </c>
      <c r="I11" s="25">
        <f>+CL6T254!T11</f>
        <v>228401</v>
      </c>
      <c r="J11" s="137"/>
      <c r="K11" s="8"/>
      <c r="L11" s="8"/>
      <c r="M11" s="8"/>
      <c r="N11" s="8"/>
      <c r="O11" s="8"/>
      <c r="P11" s="8"/>
    </row>
    <row r="12" spans="2:30">
      <c r="B12" s="138"/>
      <c r="C12" s="144">
        <f>+CL6T254!M12</f>
        <v>3</v>
      </c>
      <c r="D12" s="24">
        <f>+CL6T254!O12</f>
        <v>251430</v>
      </c>
      <c r="E12" s="24">
        <f>+CL6T254!P12</f>
        <v>402670</v>
      </c>
      <c r="F12" s="24">
        <f>+CL6T254!Q12</f>
        <v>151220</v>
      </c>
      <c r="G12" s="24">
        <f>+CL6T254!R12</f>
        <v>251450</v>
      </c>
      <c r="H12" s="145">
        <f>+CL6T254!S12</f>
        <v>8</v>
      </c>
      <c r="I12" s="25">
        <f>+CL6T254!T12</f>
        <v>231334</v>
      </c>
      <c r="J12" s="137"/>
      <c r="K12" s="8"/>
      <c r="L12" s="8"/>
      <c r="M12" s="8"/>
      <c r="N12" s="8"/>
      <c r="O12" s="8"/>
      <c r="P12" s="8"/>
    </row>
    <row r="13" spans="2:30">
      <c r="B13" s="138"/>
      <c r="C13" s="144">
        <f>+CL6T254!M13</f>
        <v>4</v>
      </c>
      <c r="D13" s="24">
        <f>+CL6T254!O13</f>
        <v>253540</v>
      </c>
      <c r="E13" s="24">
        <f>+CL6T254!P13</f>
        <v>402430</v>
      </c>
      <c r="F13" s="24">
        <f>+CL6T254!Q13</f>
        <v>148800</v>
      </c>
      <c r="G13" s="24">
        <f>+CL6T254!R13</f>
        <v>253630</v>
      </c>
      <c r="H13" s="145">
        <f>+CL6T254!S13</f>
        <v>7.83</v>
      </c>
      <c r="I13" s="25">
        <f>+CL6T254!T13</f>
        <v>233771</v>
      </c>
      <c r="J13" s="137"/>
      <c r="K13" s="8"/>
      <c r="L13" s="8"/>
      <c r="M13" s="8"/>
      <c r="N13" s="8"/>
      <c r="O13" s="8"/>
      <c r="P13" s="8"/>
    </row>
    <row r="14" spans="2:30">
      <c r="B14" s="138"/>
      <c r="C14" s="144">
        <f>+CL6T254!M14</f>
        <v>5</v>
      </c>
      <c r="D14" s="24">
        <f>+CL6T254!O14</f>
        <v>250890</v>
      </c>
      <c r="E14" s="24">
        <f>+CL6T254!P14</f>
        <v>401920</v>
      </c>
      <c r="F14" s="24">
        <f>+CL6T254!Q14</f>
        <v>150850</v>
      </c>
      <c r="G14" s="24">
        <f>+CL6T254!R14</f>
        <v>251070</v>
      </c>
      <c r="H14" s="145">
        <f>+CL6T254!S14</f>
        <v>7.4</v>
      </c>
      <c r="I14" s="25">
        <f>+CL6T254!T14</f>
        <v>232490</v>
      </c>
      <c r="J14" s="137"/>
      <c r="K14" s="8"/>
      <c r="L14" s="8"/>
      <c r="M14" s="8"/>
      <c r="N14" s="8"/>
      <c r="O14" s="8"/>
      <c r="P14" s="8"/>
    </row>
    <row r="15" spans="2:30">
      <c r="B15" s="138"/>
      <c r="C15" s="144">
        <f>+CL6T254!M15</f>
        <v>6</v>
      </c>
      <c r="D15" s="24">
        <f>+CL6T254!O15</f>
        <v>252060</v>
      </c>
      <c r="E15" s="24">
        <f>+CL6T254!P15</f>
        <v>402310</v>
      </c>
      <c r="F15" s="24">
        <f>+CL6T254!Q15</f>
        <v>150400</v>
      </c>
      <c r="G15" s="24">
        <f>+CL6T254!R15</f>
        <v>251910</v>
      </c>
      <c r="H15" s="145">
        <f>+CL6T254!S15</f>
        <v>7.98</v>
      </c>
      <c r="I15" s="25">
        <f>+CL6T254!T15</f>
        <v>231808</v>
      </c>
      <c r="J15" s="137"/>
      <c r="K15" s="8"/>
      <c r="L15" s="8"/>
      <c r="M15" s="8"/>
      <c r="N15" s="8"/>
      <c r="O15" s="8"/>
      <c r="P15" s="8"/>
    </row>
    <row r="16" spans="2:30">
      <c r="B16" s="138"/>
      <c r="C16" s="144">
        <f>+CL6T254!M16</f>
        <v>7</v>
      </c>
      <c r="D16" s="24">
        <f>+CL6T254!O16</f>
        <v>251100</v>
      </c>
      <c r="E16" s="24">
        <f>+CL6T254!P16</f>
        <v>402970</v>
      </c>
      <c r="F16" s="24">
        <f>+CL6T254!Q16</f>
        <v>151970</v>
      </c>
      <c r="G16" s="24">
        <f>+CL6T254!R16</f>
        <v>251000</v>
      </c>
      <c r="H16" s="145">
        <f>+CL6T254!S16</f>
        <v>7.76</v>
      </c>
      <c r="I16" s="25">
        <f>+CL6T254!T16</f>
        <v>231522</v>
      </c>
      <c r="J16" s="137"/>
      <c r="K16" s="8"/>
      <c r="L16" s="8"/>
      <c r="M16" s="8"/>
      <c r="N16" s="8"/>
      <c r="O16" s="8"/>
      <c r="P16" s="8"/>
    </row>
    <row r="17" spans="2:16">
      <c r="B17" s="138"/>
      <c r="C17" s="144">
        <f>+CL6T254!M17</f>
        <v>8</v>
      </c>
      <c r="D17" s="24">
        <f>+CL6T254!O17</f>
        <v>251560</v>
      </c>
      <c r="E17" s="24">
        <f>+CL6T254!P17</f>
        <v>402630</v>
      </c>
      <c r="F17" s="24">
        <f>+CL6T254!Q17</f>
        <v>151220</v>
      </c>
      <c r="G17" s="24">
        <f>+CL6T254!R17</f>
        <v>251410</v>
      </c>
      <c r="H17" s="145">
        <f>+CL6T254!S17</f>
        <v>8.11</v>
      </c>
      <c r="I17" s="25">
        <f>+CL6T254!T17</f>
        <v>231020</v>
      </c>
      <c r="J17" s="137"/>
      <c r="K17" s="8"/>
      <c r="L17" s="8"/>
      <c r="M17" s="8"/>
      <c r="N17" s="8"/>
      <c r="O17" s="8"/>
      <c r="P17" s="8"/>
    </row>
    <row r="18" spans="2:16">
      <c r="B18" s="138"/>
      <c r="C18" s="144">
        <f>+CL6T254!M18</f>
        <v>9</v>
      </c>
      <c r="D18" s="24">
        <f>+CL6T254!O18</f>
        <v>254370</v>
      </c>
      <c r="E18" s="24">
        <f>+CL6T254!P18</f>
        <v>402570</v>
      </c>
      <c r="F18" s="24">
        <f>+CL6T254!Q18</f>
        <v>148300</v>
      </c>
      <c r="G18" s="24">
        <f>+CL6T254!R18</f>
        <v>254270</v>
      </c>
      <c r="H18" s="145">
        <f>+CL6T254!S18</f>
        <v>8.24</v>
      </c>
      <c r="I18" s="25">
        <f>+CL6T254!T18</f>
        <v>233319</v>
      </c>
      <c r="J18" s="137"/>
      <c r="K18" s="8"/>
      <c r="L18" s="8"/>
      <c r="M18" s="8"/>
      <c r="N18" s="8"/>
      <c r="O18" s="8"/>
      <c r="P18" s="8"/>
    </row>
    <row r="19" spans="2:16">
      <c r="B19" s="138"/>
      <c r="C19" s="144">
        <f>+CL6T254!M19</f>
        <v>10</v>
      </c>
      <c r="D19" s="24">
        <f>+CL6T254!O19</f>
        <v>253520</v>
      </c>
      <c r="E19" s="24">
        <f>+CL6T254!P19</f>
        <v>402530</v>
      </c>
      <c r="F19" s="24">
        <f>+CL6T254!Q19</f>
        <v>148980</v>
      </c>
      <c r="G19" s="24">
        <f>+CL6T254!R19</f>
        <v>253550</v>
      </c>
      <c r="H19" s="145">
        <f>+CL6T254!S19</f>
        <v>8.9700000000000006</v>
      </c>
      <c r="I19" s="25">
        <f>+CL6T254!T19</f>
        <v>230806</v>
      </c>
      <c r="J19" s="137"/>
      <c r="K19" s="8"/>
      <c r="L19" s="8"/>
      <c r="M19" s="8"/>
      <c r="N19" s="8"/>
      <c r="O19" s="8"/>
      <c r="P19" s="8"/>
    </row>
    <row r="20" spans="2:16">
      <c r="B20" s="138"/>
      <c r="C20" s="144">
        <f>+CL6T254!M20</f>
        <v>11</v>
      </c>
      <c r="D20" s="24">
        <f>+CL6T254!O20</f>
        <v>251790</v>
      </c>
      <c r="E20" s="24">
        <f>+CL6T254!P20</f>
        <v>401920</v>
      </c>
      <c r="F20" s="24">
        <f>+CL6T254!Q20</f>
        <v>150030</v>
      </c>
      <c r="G20" s="24">
        <f>+CL6T254!R20</f>
        <v>251890</v>
      </c>
      <c r="H20" s="145">
        <f>+CL6T254!S20</f>
        <v>9.2200000000000006</v>
      </c>
      <c r="I20" s="25">
        <f>+CL6T254!T20</f>
        <v>228665</v>
      </c>
      <c r="J20" s="137"/>
      <c r="K20" s="8"/>
      <c r="L20" s="8"/>
      <c r="M20" s="8"/>
      <c r="N20" s="8"/>
      <c r="O20" s="8"/>
      <c r="P20" s="8"/>
    </row>
    <row r="21" spans="2:16">
      <c r="B21" s="138"/>
      <c r="C21" s="144">
        <f>+CL6T254!M21</f>
        <v>12</v>
      </c>
      <c r="D21" s="24">
        <f>+CL6T254!O21</f>
        <v>252180</v>
      </c>
      <c r="E21" s="24">
        <f>+CL6T254!P21</f>
        <v>401500</v>
      </c>
      <c r="F21" s="24">
        <f>+CL6T254!Q21</f>
        <v>149370</v>
      </c>
      <c r="G21" s="24">
        <f>+CL6T254!R21</f>
        <v>252130</v>
      </c>
      <c r="H21" s="145">
        <f>+CL6T254!S21</f>
        <v>8.67</v>
      </c>
      <c r="I21" s="25">
        <f>+CL6T254!T21</f>
        <v>230271</v>
      </c>
      <c r="J21" s="137"/>
      <c r="K21" s="8"/>
      <c r="L21" s="8"/>
      <c r="M21" s="8"/>
      <c r="N21" s="8"/>
      <c r="O21" s="8"/>
      <c r="P21" s="8"/>
    </row>
    <row r="22" spans="2:16">
      <c r="B22" s="138"/>
      <c r="C22" s="144">
        <f>+CL6T254!M22</f>
        <v>13</v>
      </c>
      <c r="D22" s="24">
        <f>+CL6T254!O22</f>
        <v>249970</v>
      </c>
      <c r="E22" s="24">
        <f>+CL6T254!P22</f>
        <v>400950</v>
      </c>
      <c r="F22" s="24">
        <f>+CL6T254!Q22</f>
        <v>150910</v>
      </c>
      <c r="G22" s="24">
        <f>+CL6T254!R22</f>
        <v>250040</v>
      </c>
      <c r="H22" s="145">
        <f>+CL6T254!S22</f>
        <v>8.08</v>
      </c>
      <c r="I22" s="25">
        <f>+CL6T254!T22</f>
        <v>229837</v>
      </c>
      <c r="J22" s="137"/>
      <c r="K22" s="8"/>
      <c r="L22" s="8"/>
      <c r="M22" s="8"/>
      <c r="N22" s="8"/>
      <c r="O22" s="8"/>
      <c r="P22" s="8"/>
    </row>
    <row r="23" spans="2:16">
      <c r="B23" s="138"/>
      <c r="C23" s="144">
        <f>+CL6T254!M23</f>
        <v>14</v>
      </c>
      <c r="D23" s="24">
        <f>+CL6T254!O23</f>
        <v>250820</v>
      </c>
      <c r="E23" s="24">
        <f>+CL6T254!P23</f>
        <v>400450</v>
      </c>
      <c r="F23" s="24">
        <f>+CL6T254!Q23</f>
        <v>149510</v>
      </c>
      <c r="G23" s="24">
        <f>+CL6T254!R23</f>
        <v>250940</v>
      </c>
      <c r="H23" s="145">
        <f>+CL6T254!S23</f>
        <v>8.14</v>
      </c>
      <c r="I23" s="25">
        <f>+CL6T254!T23</f>
        <v>230515</v>
      </c>
      <c r="J23" s="137"/>
      <c r="K23" s="8"/>
      <c r="L23" s="8"/>
      <c r="M23" s="8"/>
      <c r="N23" s="8"/>
      <c r="O23" s="8"/>
      <c r="P23" s="8"/>
    </row>
    <row r="24" spans="2:16">
      <c r="B24" s="138"/>
      <c r="C24" s="144">
        <f>+CL6T254!M24</f>
        <v>15</v>
      </c>
      <c r="D24" s="24">
        <f>+CL6T254!O24</f>
        <v>250610</v>
      </c>
      <c r="E24" s="24">
        <f>+CL6T254!P24</f>
        <v>398770</v>
      </c>
      <c r="F24" s="24">
        <f>+CL6T254!Q24</f>
        <v>148260</v>
      </c>
      <c r="G24" s="24">
        <f>+CL6T254!R24</f>
        <v>250510</v>
      </c>
      <c r="H24" s="145">
        <f>+CL6T254!S24</f>
        <v>7.99</v>
      </c>
      <c r="I24" s="25">
        <f>+CL6T254!T24</f>
        <v>230495</v>
      </c>
      <c r="J24" s="137"/>
      <c r="K24" s="8"/>
      <c r="L24" s="8"/>
      <c r="M24" s="8"/>
      <c r="N24" s="8"/>
      <c r="O24" s="8"/>
      <c r="P24" s="8"/>
    </row>
    <row r="25" spans="2:16">
      <c r="B25" s="138"/>
      <c r="C25" s="144">
        <f>+CL6T254!M25</f>
        <v>16</v>
      </c>
      <c r="D25" s="24">
        <f>+CL6T254!O25</f>
        <v>252640</v>
      </c>
      <c r="E25" s="24">
        <f>+CL6T254!P25</f>
        <v>402380</v>
      </c>
      <c r="F25" s="24">
        <f>+CL6T254!Q25</f>
        <v>149740</v>
      </c>
      <c r="G25" s="24">
        <f>+CL6T254!R25</f>
        <v>252640</v>
      </c>
      <c r="H25" s="145">
        <f>+CL6T254!S25</f>
        <v>8.15</v>
      </c>
      <c r="I25" s="25">
        <f>+CL6T254!T25</f>
        <v>232051</v>
      </c>
      <c r="J25" s="137"/>
      <c r="K25" s="8"/>
      <c r="L25" s="8"/>
      <c r="M25" s="8"/>
      <c r="N25" s="8"/>
      <c r="O25" s="8"/>
      <c r="P25" s="8"/>
    </row>
    <row r="26" spans="2:16">
      <c r="B26" s="138"/>
      <c r="C26" s="144">
        <f>+CL6T254!M26</f>
        <v>17</v>
      </c>
      <c r="D26" s="24">
        <f>+CL6T254!O26</f>
        <v>253390</v>
      </c>
      <c r="E26" s="24">
        <f>+CL6T254!P26</f>
        <v>403010</v>
      </c>
      <c r="F26" s="24">
        <f>+CL6T254!Q26</f>
        <v>149520</v>
      </c>
      <c r="G26" s="24">
        <f>+CL6T254!R26</f>
        <v>253490</v>
      </c>
      <c r="H26" s="145">
        <f>+CL6T254!S26</f>
        <v>8.1199999999999992</v>
      </c>
      <c r="I26" s="25">
        <f>+CL6T254!T26</f>
        <v>232906</v>
      </c>
      <c r="J26" s="137"/>
      <c r="K26" s="8"/>
      <c r="L26" s="8"/>
      <c r="M26" s="8"/>
      <c r="N26" s="8"/>
      <c r="O26" s="8"/>
      <c r="P26" s="8"/>
    </row>
    <row r="27" spans="2:16">
      <c r="B27" s="138"/>
      <c r="C27" s="144">
        <f>+CL6T254!M27</f>
        <v>18</v>
      </c>
      <c r="D27" s="24">
        <f>+CL6T254!O27</f>
        <v>248380</v>
      </c>
      <c r="E27" s="24">
        <f>+CL6T254!P27</f>
        <v>396560</v>
      </c>
      <c r="F27" s="24">
        <f>+CL6T254!Q27</f>
        <v>148290</v>
      </c>
      <c r="G27" s="24">
        <f>+CL6T254!R27</f>
        <v>248270</v>
      </c>
      <c r="H27" s="145">
        <f>+CL6T254!S27</f>
        <v>9.0299999999999994</v>
      </c>
      <c r="I27" s="25">
        <f>+CL6T254!T27</f>
        <v>225851</v>
      </c>
      <c r="J27" s="137"/>
      <c r="K27" s="8"/>
      <c r="L27" s="8"/>
      <c r="M27" s="8"/>
      <c r="N27" s="8"/>
      <c r="O27" s="8"/>
      <c r="P27" s="8"/>
    </row>
    <row r="28" spans="2:16">
      <c r="B28" s="138"/>
      <c r="C28" s="144">
        <f>+CL6T254!M28</f>
        <v>19</v>
      </c>
      <c r="D28" s="24">
        <f>+CL6T254!O28</f>
        <v>252970</v>
      </c>
      <c r="E28" s="24">
        <f>+CL6T254!P28</f>
        <v>401630</v>
      </c>
      <c r="F28" s="24">
        <f>+CL6T254!Q28</f>
        <v>149050</v>
      </c>
      <c r="G28" s="24">
        <f>+CL6T254!R28</f>
        <v>252580</v>
      </c>
      <c r="H28" s="145">
        <f>+CL6T254!S28</f>
        <v>8.8800000000000008</v>
      </c>
      <c r="I28" s="25">
        <f>+CL6T254!T28</f>
        <v>230151</v>
      </c>
      <c r="J28" s="137"/>
      <c r="K28" s="8"/>
      <c r="L28" s="8"/>
      <c r="M28" s="8"/>
      <c r="N28" s="8"/>
      <c r="O28" s="8"/>
      <c r="P28" s="8"/>
    </row>
    <row r="29" spans="2:16">
      <c r="B29" s="138"/>
      <c r="C29" s="144">
        <f>+CL6T254!M29</f>
        <v>20</v>
      </c>
      <c r="D29" s="24">
        <f>+CL6T254!O29</f>
        <v>251580</v>
      </c>
      <c r="E29" s="24">
        <f>+CL6T254!P29</f>
        <v>400610</v>
      </c>
      <c r="F29" s="24">
        <f>+CL6T254!Q29</f>
        <v>149230</v>
      </c>
      <c r="G29" s="24">
        <f>+CL6T254!R29</f>
        <v>251380</v>
      </c>
      <c r="H29" s="145">
        <f>+CL6T254!S29</f>
        <v>8.5399999999999991</v>
      </c>
      <c r="I29" s="25">
        <f>+CL6T254!T29</f>
        <v>229912</v>
      </c>
      <c r="J29" s="137"/>
      <c r="K29" s="8"/>
      <c r="L29" s="8"/>
      <c r="M29" s="8"/>
      <c r="N29" s="8"/>
      <c r="O29" s="8"/>
      <c r="P29" s="8"/>
    </row>
    <row r="30" spans="2:16" hidden="1">
      <c r="B30" s="138"/>
      <c r="C30" s="144"/>
      <c r="D30" s="24"/>
      <c r="E30" s="24"/>
      <c r="F30" s="24"/>
      <c r="G30" s="24"/>
      <c r="H30" s="145"/>
      <c r="I30" s="25"/>
      <c r="J30" s="137"/>
      <c r="K30" s="8"/>
      <c r="L30" s="8"/>
      <c r="M30" s="8"/>
      <c r="N30" s="8"/>
      <c r="O30" s="8"/>
      <c r="P30" s="8"/>
    </row>
    <row r="31" spans="2:16" hidden="1">
      <c r="B31" s="138"/>
      <c r="C31" s="144"/>
      <c r="D31" s="24"/>
      <c r="E31" s="24"/>
      <c r="F31" s="24"/>
      <c r="G31" s="24"/>
      <c r="H31" s="145"/>
      <c r="I31" s="25"/>
      <c r="J31" s="137"/>
      <c r="K31" s="8"/>
      <c r="L31" s="8"/>
      <c r="M31" s="8"/>
      <c r="N31" s="8"/>
      <c r="O31" s="8"/>
      <c r="P31" s="8"/>
    </row>
    <row r="32" spans="2:16" hidden="1">
      <c r="B32" s="138"/>
      <c r="C32" s="144"/>
      <c r="D32" s="24"/>
      <c r="E32" s="24"/>
      <c r="F32" s="24"/>
      <c r="G32" s="24"/>
      <c r="H32" s="145"/>
      <c r="I32" s="25"/>
      <c r="J32" s="137"/>
      <c r="K32" s="8"/>
      <c r="L32" s="8"/>
      <c r="M32" s="8"/>
      <c r="N32" s="8"/>
      <c r="O32" s="8"/>
      <c r="P32" s="8"/>
    </row>
    <row r="33" spans="2:17" hidden="1">
      <c r="B33" s="138"/>
      <c r="C33" s="144"/>
      <c r="D33" s="24"/>
      <c r="E33" s="24"/>
      <c r="F33" s="24"/>
      <c r="G33" s="24"/>
      <c r="H33" s="145"/>
      <c r="I33" s="25"/>
      <c r="J33" s="137"/>
      <c r="K33" s="8"/>
      <c r="L33" s="8"/>
      <c r="M33" s="8"/>
      <c r="N33" s="8"/>
      <c r="O33" s="8"/>
      <c r="P33" s="8"/>
    </row>
    <row r="34" spans="2:17" hidden="1">
      <c r="B34" s="138"/>
      <c r="C34" s="144"/>
      <c r="D34" s="24"/>
      <c r="E34" s="24"/>
      <c r="F34" s="24"/>
      <c r="G34" s="24"/>
      <c r="H34" s="145"/>
      <c r="I34" s="25"/>
      <c r="J34" s="137"/>
      <c r="K34" s="8"/>
      <c r="L34" s="8"/>
      <c r="M34" s="8"/>
      <c r="N34" s="8"/>
      <c r="O34" s="8"/>
      <c r="P34" s="8"/>
    </row>
    <row r="35" spans="2:17" hidden="1">
      <c r="B35" s="138"/>
      <c r="C35" s="144"/>
      <c r="D35" s="24"/>
      <c r="E35" s="24"/>
      <c r="F35" s="24"/>
      <c r="G35" s="24"/>
      <c r="H35" s="145"/>
      <c r="I35" s="25"/>
      <c r="J35" s="137"/>
      <c r="K35" s="8"/>
      <c r="L35" s="8"/>
      <c r="M35" s="8"/>
      <c r="N35" s="8"/>
      <c r="O35" s="8"/>
      <c r="P35" s="8"/>
    </row>
    <row r="36" spans="2:17" hidden="1">
      <c r="B36" s="138"/>
      <c r="C36" s="144"/>
      <c r="D36" s="24"/>
      <c r="E36" s="24"/>
      <c r="F36" s="24"/>
      <c r="G36" s="24"/>
      <c r="H36" s="145"/>
      <c r="I36" s="25"/>
      <c r="J36" s="137"/>
      <c r="K36" s="8"/>
      <c r="L36" s="8"/>
      <c r="M36" s="8"/>
      <c r="N36" s="8"/>
      <c r="O36" s="8"/>
      <c r="P36" s="8"/>
    </row>
    <row r="37" spans="2:17" hidden="1">
      <c r="B37" s="138"/>
      <c r="C37" s="144"/>
      <c r="D37" s="24"/>
      <c r="E37" s="24"/>
      <c r="F37" s="24"/>
      <c r="G37" s="24"/>
      <c r="H37" s="145"/>
      <c r="I37" s="25"/>
      <c r="J37" s="137"/>
      <c r="K37" s="8"/>
      <c r="L37" s="8"/>
      <c r="M37" s="8"/>
      <c r="N37" s="8"/>
      <c r="O37" s="8"/>
      <c r="P37" s="8"/>
    </row>
    <row r="38" spans="2:17" hidden="1">
      <c r="B38" s="138"/>
      <c r="C38" s="144"/>
      <c r="D38" s="24"/>
      <c r="E38" s="24"/>
      <c r="F38" s="24"/>
      <c r="G38" s="24"/>
      <c r="H38" s="145"/>
      <c r="I38" s="25"/>
      <c r="J38" s="137"/>
      <c r="K38" s="8"/>
      <c r="L38" s="8"/>
      <c r="M38" s="8"/>
      <c r="N38" s="8"/>
      <c r="O38" s="8"/>
      <c r="P38" s="8"/>
    </row>
    <row r="39" spans="2:17" hidden="1">
      <c r="B39" s="138"/>
      <c r="C39" s="144"/>
      <c r="D39" s="24"/>
      <c r="E39" s="24"/>
      <c r="F39" s="24"/>
      <c r="G39" s="24"/>
      <c r="H39" s="145"/>
      <c r="I39" s="25"/>
      <c r="J39" s="137"/>
      <c r="K39" s="8"/>
      <c r="L39" s="8"/>
      <c r="M39" s="8"/>
      <c r="N39" s="8"/>
      <c r="O39" s="8"/>
      <c r="P39" s="8"/>
    </row>
    <row r="40" spans="2:17" hidden="1">
      <c r="B40" s="138"/>
      <c r="C40" s="144"/>
      <c r="D40" s="24"/>
      <c r="E40" s="24"/>
      <c r="F40" s="24"/>
      <c r="G40" s="24"/>
      <c r="H40" s="145"/>
      <c r="I40" s="25"/>
      <c r="J40" s="137"/>
      <c r="K40" s="8"/>
      <c r="L40" s="8"/>
      <c r="M40" s="8"/>
      <c r="N40" s="8"/>
      <c r="O40" s="8"/>
      <c r="P40" s="8"/>
    </row>
    <row r="41" spans="2:17" hidden="1">
      <c r="B41" s="138"/>
      <c r="C41" s="144"/>
      <c r="D41" s="24"/>
      <c r="E41" s="24"/>
      <c r="F41" s="24"/>
      <c r="G41" s="24"/>
      <c r="H41" s="145"/>
      <c r="I41" s="25"/>
      <c r="J41" s="137"/>
      <c r="K41" s="8"/>
      <c r="L41" s="8"/>
      <c r="M41" s="8"/>
      <c r="N41" s="8"/>
      <c r="O41" s="8"/>
      <c r="P41" s="8"/>
    </row>
    <row r="42" spans="2:17" ht="15.75" thickBot="1">
      <c r="B42" s="146"/>
      <c r="C42" s="29"/>
      <c r="D42" s="29"/>
      <c r="E42" s="29"/>
      <c r="F42" s="29"/>
      <c r="G42" s="29"/>
      <c r="H42" s="29"/>
      <c r="I42" s="29"/>
      <c r="J42" s="147"/>
      <c r="K42" s="29"/>
      <c r="L42" s="29"/>
      <c r="M42" s="29"/>
      <c r="N42" s="29"/>
      <c r="O42" s="29"/>
      <c r="P42" s="30"/>
      <c r="Q42" s="31"/>
    </row>
    <row r="43" spans="2:17" s="43" customFormat="1" ht="15.75" thickBot="1">
      <c r="B43" s="148"/>
      <c r="C43" s="149" t="s">
        <v>25</v>
      </c>
      <c r="D43" s="149">
        <f>+SUM(D10:D39)</f>
        <v>5036530</v>
      </c>
      <c r="E43" s="149">
        <f>+SUM(E10:E39)</f>
        <v>8031750</v>
      </c>
      <c r="F43" s="149">
        <f>+SUM(F10:F39)</f>
        <v>2996150</v>
      </c>
      <c r="G43" s="149">
        <f>+SUM(G10:G39)</f>
        <v>5035600</v>
      </c>
      <c r="H43" s="150">
        <f>ROUND((((G43-I43)/G43)*100),3)</f>
        <v>8.2889999999999997</v>
      </c>
      <c r="I43" s="149">
        <f>+SUM(I10:I39)</f>
        <v>4618192</v>
      </c>
      <c r="J43" s="151"/>
      <c r="K43" s="40"/>
      <c r="L43" s="40"/>
      <c r="M43" s="40"/>
      <c r="N43" s="40"/>
      <c r="O43" s="40"/>
      <c r="P43" s="39"/>
      <c r="Q43" s="40"/>
    </row>
    <row r="44" spans="2:17" ht="15.75" thickBot="1">
      <c r="B44" s="152"/>
      <c r="C44" s="153"/>
      <c r="D44" s="153"/>
      <c r="E44" s="153"/>
      <c r="F44" s="153"/>
      <c r="G44" s="153"/>
      <c r="H44" s="153"/>
      <c r="I44" s="153"/>
      <c r="J44" s="154"/>
      <c r="K44" s="29"/>
      <c r="L44" s="29"/>
      <c r="M44" s="29"/>
      <c r="N44" s="29"/>
      <c r="O44" s="29"/>
      <c r="P44" s="30"/>
      <c r="Q44" s="31"/>
    </row>
    <row r="45" spans="2:17" ht="15.75" thickTop="1"/>
  </sheetData>
  <mergeCells count="6">
    <mergeCell ref="C3:I3"/>
    <mergeCell ref="C4:I4"/>
    <mergeCell ref="C6:I6"/>
    <mergeCell ref="C8:C9"/>
    <mergeCell ref="D8:D9"/>
    <mergeCell ref="E8:G8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CL6T254</vt:lpstr>
      <vt:lpstr>RESUMEN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RAMIREZ RODRIGUEZ</dc:creator>
  <cp:lastModifiedBy>Jessica Pineda</cp:lastModifiedBy>
  <dcterms:created xsi:type="dcterms:W3CDTF">2025-01-30T18:22:05Z</dcterms:created>
  <dcterms:modified xsi:type="dcterms:W3CDTF">2026-02-02T15:01:48Z</dcterms:modified>
</cp:coreProperties>
</file>