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9003296\Desktop\EXPORTACION\PL BRASIL\"/>
    </mc:Choice>
  </mc:AlternateContent>
  <xr:revisionPtr revIDLastSave="0" documentId="13_ncr:1_{644DEF7A-3CE2-4560-B5A5-4E56D47F55A1}" xr6:coauthVersionLast="47" xr6:coauthVersionMax="47" xr10:uidLastSave="{00000000-0000-0000-0000-000000000000}"/>
  <bookViews>
    <workbookView xWindow="28680" yWindow="-120" windowWidth="29040" windowHeight="15720" xr2:uid="{DC362EFB-0122-45CE-8776-AE8E3273D804}"/>
  </bookViews>
  <sheets>
    <sheet name="4800075302 BRASIL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7" i="1" l="1"/>
  <c r="N10" i="1"/>
  <c r="E25" i="1" l="1"/>
  <c r="J25" i="1" s="1"/>
  <c r="E24" i="1"/>
  <c r="I24" i="1" s="1"/>
  <c r="E23" i="1"/>
  <c r="J23" i="1" s="1"/>
  <c r="E22" i="1"/>
  <c r="I22" i="1" s="1"/>
  <c r="E21" i="1"/>
  <c r="I21" i="1" s="1"/>
  <c r="E20" i="1"/>
  <c r="J20" i="1" s="1"/>
  <c r="E13" i="1"/>
  <c r="J13" i="1" s="1"/>
  <c r="D29" i="1"/>
  <c r="D32" i="1" s="1"/>
  <c r="E28" i="1"/>
  <c r="I28" i="1" s="1"/>
  <c r="E27" i="1"/>
  <c r="J27" i="1" s="1"/>
  <c r="E26" i="1"/>
  <c r="J26" i="1" s="1"/>
  <c r="E19" i="1"/>
  <c r="J19" i="1" s="1"/>
  <c r="E18" i="1"/>
  <c r="I18" i="1" s="1"/>
  <c r="E17" i="1"/>
  <c r="I17" i="1" s="1"/>
  <c r="E16" i="1"/>
  <c r="J16" i="1" s="1"/>
  <c r="E15" i="1"/>
  <c r="J15" i="1" s="1"/>
  <c r="E14" i="1"/>
  <c r="J14" i="1" s="1"/>
  <c r="E12" i="1"/>
  <c r="I12" i="1" s="1"/>
  <c r="E11" i="1"/>
  <c r="J11" i="1" s="1"/>
  <c r="E10" i="1"/>
  <c r="J10" i="1" s="1"/>
  <c r="J22" i="1" l="1"/>
  <c r="J21" i="1"/>
  <c r="I25" i="1"/>
  <c r="I20" i="1"/>
  <c r="I23" i="1"/>
  <c r="J24" i="1"/>
  <c r="I13" i="1"/>
  <c r="J18" i="1"/>
  <c r="J28" i="1"/>
  <c r="I11" i="1"/>
  <c r="I26" i="1"/>
  <c r="I16" i="1"/>
  <c r="I19" i="1"/>
  <c r="I14" i="1"/>
  <c r="J12" i="1"/>
  <c r="I10" i="1"/>
  <c r="J17" i="1"/>
  <c r="E29" i="1"/>
  <c r="D33" i="1" s="1"/>
  <c r="I15" i="1"/>
  <c r="I27" i="1"/>
  <c r="I29" i="1" l="1"/>
  <c r="D34" i="1" s="1"/>
  <c r="J29" i="1"/>
  <c r="D36" i="1" s="1"/>
  <c r="D35" i="1" l="1"/>
</calcChain>
</file>

<file path=xl/sharedStrings.xml><?xml version="1.0" encoding="utf-8"?>
<sst xmlns="http://schemas.openxmlformats.org/spreadsheetml/2006/main" count="86" uniqueCount="63">
  <si>
    <t>EXPORTING COMPANY</t>
  </si>
  <si>
    <t>EMPRESA IMPORTADORA</t>
  </si>
  <si>
    <t>ORICA CHILE S.A</t>
  </si>
  <si>
    <t>ORICA BRASIL LTDA.</t>
  </si>
  <si>
    <t>AVENIDA COSTANERA SUR 2730 PISO 3 y 4</t>
  </si>
  <si>
    <t>AV. MANTIQUERIA 317</t>
  </si>
  <si>
    <t>LAS CONDES SANTIAGO CHILE</t>
  </si>
  <si>
    <t>SPA 1261130 LORENA ,S.P.-SP</t>
  </si>
  <si>
    <t>FONO 56-2-715 3800 FAX 56 2 715 3865</t>
  </si>
  <si>
    <t>BRASIL</t>
  </si>
  <si>
    <t>Orden de</t>
  </si>
  <si>
    <t>Codigos</t>
  </si>
  <si>
    <t>Product</t>
  </si>
  <si>
    <t>Total</t>
  </si>
  <si>
    <t>uni</t>
  </si>
  <si>
    <t>N. weight</t>
  </si>
  <si>
    <t>G. Weight</t>
  </si>
  <si>
    <t>medidas de cajas</t>
  </si>
  <si>
    <t>peso</t>
  </si>
  <si>
    <t>pallet</t>
  </si>
  <si>
    <t xml:space="preserve">peso </t>
  </si>
  <si>
    <t>Clasif.Class</t>
  </si>
  <si>
    <t>Pedidos</t>
  </si>
  <si>
    <t>Uni</t>
  </si>
  <si>
    <t>boxes</t>
  </si>
  <si>
    <t>x box</t>
  </si>
  <si>
    <t xml:space="preserve"> x Cont.</t>
  </si>
  <si>
    <t>x Cont.</t>
  </si>
  <si>
    <t>largoXanchoXalto</t>
  </si>
  <si>
    <t>Pallets</t>
  </si>
  <si>
    <t>x pedido</t>
  </si>
  <si>
    <t>total pallet</t>
  </si>
  <si>
    <t>I M O</t>
  </si>
  <si>
    <t xml:space="preserve">  U N</t>
  </si>
  <si>
    <t>CAP;LeadA;SURFACE;0017MS;A;800P;CL</t>
  </si>
  <si>
    <t>390 x 377 x 147</t>
  </si>
  <si>
    <t>1.1B</t>
  </si>
  <si>
    <t>CAP;LeadA;SURFACE;0025MS;A;800P;CL</t>
  </si>
  <si>
    <t>CAP;LeadA;SURFACE;0042MS;A;800P;CL</t>
  </si>
  <si>
    <t>CAP;LeadA;MS;0275MS;A;800P;CL</t>
  </si>
  <si>
    <t>CAP;LeadA;MS;1000MS;A;800P;CL</t>
  </si>
  <si>
    <t>CAP;LeadA;MSC;0025MS;A;800P;CL</t>
  </si>
  <si>
    <t>CAP;LeadA;MSC;0042MS;A;800P;CL</t>
  </si>
  <si>
    <t>CAP;LeadA;LP;2400MS;A;800P;CL</t>
  </si>
  <si>
    <t>CAP;LeadA;MS;0700MS;A;800P;CL</t>
  </si>
  <si>
    <t>CAP;LeadA;MS;0025MS;A;800P;CL</t>
  </si>
  <si>
    <t>CAP;LeadA;LP;7500MS;A;800P;CL</t>
  </si>
  <si>
    <t>CAP;LeadA;LP;3000MS;A;800P;CL</t>
  </si>
  <si>
    <t>CAP;LeadA;LP;3500MS;A;800P;CL</t>
  </si>
  <si>
    <t>CAP;LeadA;LP;8500MS;A;800P;CL</t>
  </si>
  <si>
    <t>CAP;LeadA;LP;9500MS;A;800P;CL</t>
  </si>
  <si>
    <t>CAP;LeadA;LP;6500MS;A;800P;CL</t>
  </si>
  <si>
    <t>CAP;LeadA;LP;5000MS;A;800P;CL</t>
  </si>
  <si>
    <t>CAP;LeadA;LP;6000MS;A;800P;CL</t>
  </si>
  <si>
    <t>TOTAL UNIDADES</t>
  </si>
  <si>
    <t>TOTAL CAJAS</t>
  </si>
  <si>
    <t xml:space="preserve">TOTAL PESO NETO </t>
  </si>
  <si>
    <t xml:space="preserve">TOTAL PESO BRUTO </t>
  </si>
  <si>
    <t>TOTAL PESO BRUTO (PESO BRUTO + PALLETS)</t>
  </si>
  <si>
    <t>CANTIDAD DE PALLETS</t>
  </si>
  <si>
    <t>PACKING LIST OP  4800075302</t>
  </si>
  <si>
    <t>CAP;LeadA;MS;0300MS;A;800P;CL</t>
  </si>
  <si>
    <t>029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</si>
</sst>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00"/>
    <numFmt numFmtId="165" formatCode="0.0000"/>
    <numFmt numFmtId="166" formatCode="#,##0.000"/>
  </numFmts>
  <fonts count="2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b/>
      <sz val="18"/>
      <name val="Arial"/>
      <family val="2"/>
    </font>
    <font>
      <b/>
      <sz val="16"/>
      <name val="Arial"/>
      <family val="2"/>
    </font>
    <font>
      <sz val="12"/>
      <color rgb="FFFF0000"/>
      <name val="Arial"/>
      <family val="2"/>
    </font>
    <font>
      <b/>
      <sz val="14"/>
      <name val="Aptos Narrow"/>
      <family val="2"/>
      <scheme val="minor"/>
    </font>
    <font>
      <b/>
      <sz val="14"/>
      <color rgb="FF0000FF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8"/>
      <color theme="1"/>
      <name val="Arial"/>
      <family val="2"/>
    </font>
    <font>
      <b/>
      <sz val="10"/>
      <color theme="1"/>
      <name val="Arial"/>
      <family val="2"/>
    </font>
    <font>
      <sz val="14"/>
      <color theme="1"/>
      <name val="Aptos Narrow"/>
      <family val="2"/>
      <scheme val="minor"/>
    </font>
    <font>
      <b/>
      <sz val="12"/>
      <color theme="1"/>
      <name val="Arial"/>
      <family val="2"/>
    </font>
    <font>
      <b/>
      <sz val="1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2"/>
      <color rgb="FF000000"/>
      <name val="Calibri"/>
      <family val="2"/>
    </font>
    <font>
      <b/>
      <sz val="12"/>
      <name val="Calibri"/>
      <family val="2"/>
    </font>
    <font>
      <b/>
      <sz val="10"/>
      <color rgb="FF0000FF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rgb="FF000000"/>
      </patternFill>
    </fill>
    <fill>
      <patternFill patternType="solid">
        <fgColor theme="9" tint="0.59999389629810485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9">
    <xf numFmtId="0" fontId="0" fillId="0" borderId="0" xfId="0"/>
    <xf numFmtId="0" fontId="0" fillId="2" borderId="0" xfId="0" applyFill="1"/>
    <xf numFmtId="0" fontId="0" fillId="2" borderId="0" xfId="0" applyFill="1" applyAlignment="1">
      <alignment horizontal="left"/>
    </xf>
    <xf numFmtId="3" fontId="0" fillId="2" borderId="0" xfId="0" applyNumberFormat="1" applyFill="1" applyAlignment="1">
      <alignment horizontal="left"/>
    </xf>
    <xf numFmtId="3" fontId="0" fillId="2" borderId="0" xfId="0" applyNumberFormat="1" applyFill="1" applyAlignment="1">
      <alignment horizontal="center"/>
    </xf>
    <xf numFmtId="3" fontId="0" fillId="2" borderId="0" xfId="0" applyNumberFormat="1" applyFill="1"/>
    <xf numFmtId="0" fontId="2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5" fillId="2" borderId="0" xfId="0" applyFont="1" applyFill="1"/>
    <xf numFmtId="3" fontId="6" fillId="3" borderId="1" xfId="0" applyNumberFormat="1" applyFont="1" applyFill="1" applyBorder="1"/>
    <xf numFmtId="0" fontId="0" fillId="3" borderId="0" xfId="0" applyFill="1"/>
    <xf numFmtId="164" fontId="7" fillId="2" borderId="1" xfId="0" applyNumberFormat="1" applyFont="1" applyFill="1" applyBorder="1" applyAlignment="1">
      <alignment horizontal="center"/>
    </xf>
    <xf numFmtId="0" fontId="8" fillId="4" borderId="2" xfId="0" applyFont="1" applyFill="1" applyBorder="1" applyAlignment="1">
      <alignment horizontal="left"/>
    </xf>
    <xf numFmtId="0" fontId="9" fillId="4" borderId="3" xfId="0" applyFont="1" applyFill="1" applyBorder="1"/>
    <xf numFmtId="3" fontId="8" fillId="4" borderId="3" xfId="0" applyNumberFormat="1" applyFont="1" applyFill="1" applyBorder="1"/>
    <xf numFmtId="3" fontId="10" fillId="4" borderId="3" xfId="0" applyNumberFormat="1" applyFont="1" applyFill="1" applyBorder="1"/>
    <xf numFmtId="0" fontId="8" fillId="4" borderId="3" xfId="0" applyFont="1" applyFill="1" applyBorder="1"/>
    <xf numFmtId="0" fontId="10" fillId="4" borderId="3" xfId="0" applyFont="1" applyFill="1" applyBorder="1"/>
    <xf numFmtId="0" fontId="10" fillId="4" borderId="4" xfId="0" applyFont="1" applyFill="1" applyBorder="1"/>
    <xf numFmtId="1" fontId="11" fillId="5" borderId="3" xfId="0" applyNumberFormat="1" applyFont="1" applyFill="1" applyBorder="1" applyAlignment="1">
      <alignment horizontal="left" vertical="top"/>
    </xf>
    <xf numFmtId="165" fontId="12" fillId="5" borderId="3" xfId="0" applyNumberFormat="1" applyFont="1" applyFill="1" applyBorder="1" applyAlignment="1">
      <alignment horizontal="center"/>
    </xf>
    <xf numFmtId="0" fontId="13" fillId="5" borderId="3" xfId="0" applyFont="1" applyFill="1" applyBorder="1" applyAlignment="1">
      <alignment horizontal="center"/>
    </xf>
    <xf numFmtId="0" fontId="0" fillId="5" borderId="3" xfId="0" applyFill="1" applyBorder="1"/>
    <xf numFmtId="0" fontId="0" fillId="5" borderId="5" xfId="0" applyFill="1" applyBorder="1"/>
    <xf numFmtId="0" fontId="10" fillId="4" borderId="6" xfId="0" applyFont="1" applyFill="1" applyBorder="1" applyAlignment="1">
      <alignment horizontal="left"/>
    </xf>
    <xf numFmtId="0" fontId="9" fillId="4" borderId="0" xfId="0" applyFont="1" applyFill="1"/>
    <xf numFmtId="3" fontId="10" fillId="4" borderId="0" xfId="0" applyNumberFormat="1" applyFont="1" applyFill="1"/>
    <xf numFmtId="0" fontId="10" fillId="4" borderId="0" xfId="0" applyFont="1" applyFill="1"/>
    <xf numFmtId="0" fontId="10" fillId="4" borderId="7" xfId="0" applyFont="1" applyFill="1" applyBorder="1"/>
    <xf numFmtId="1" fontId="14" fillId="5" borderId="0" xfId="0" applyNumberFormat="1" applyFont="1" applyFill="1" applyAlignment="1">
      <alignment horizontal="left"/>
    </xf>
    <xf numFmtId="165" fontId="14" fillId="5" borderId="0" xfId="0" applyNumberFormat="1" applyFont="1" applyFill="1" applyAlignment="1">
      <alignment horizontal="center"/>
    </xf>
    <xf numFmtId="0" fontId="13" fillId="5" borderId="0" xfId="0" applyFont="1" applyFill="1" applyAlignment="1">
      <alignment horizontal="center"/>
    </xf>
    <xf numFmtId="0" fontId="0" fillId="5" borderId="0" xfId="0" applyFill="1"/>
    <xf numFmtId="0" fontId="0" fillId="5" borderId="8" xfId="0" applyFill="1" applyBorder="1"/>
    <xf numFmtId="3" fontId="10" fillId="4" borderId="0" xfId="0" quotePrefix="1" applyNumberFormat="1" applyFont="1" applyFill="1" applyAlignment="1">
      <alignment horizontal="left"/>
    </xf>
    <xf numFmtId="0" fontId="10" fillId="4" borderId="0" xfId="0" quotePrefix="1" applyFont="1" applyFill="1" applyAlignment="1">
      <alignment horizontal="left"/>
    </xf>
    <xf numFmtId="3" fontId="10" fillId="4" borderId="0" xfId="0" applyNumberFormat="1" applyFont="1" applyFill="1" applyAlignment="1">
      <alignment horizontal="left"/>
    </xf>
    <xf numFmtId="0" fontId="10" fillId="4" borderId="0" xfId="0" applyFont="1" applyFill="1" applyAlignment="1">
      <alignment horizontal="left"/>
    </xf>
    <xf numFmtId="0" fontId="10" fillId="4" borderId="9" xfId="0" applyFont="1" applyFill="1" applyBorder="1" applyAlignment="1">
      <alignment horizontal="left"/>
    </xf>
    <xf numFmtId="0" fontId="9" fillId="4" borderId="10" xfId="0" applyFont="1" applyFill="1" applyBorder="1"/>
    <xf numFmtId="3" fontId="10" fillId="4" borderId="10" xfId="0" applyNumberFormat="1" applyFont="1" applyFill="1" applyBorder="1"/>
    <xf numFmtId="3" fontId="10" fillId="4" borderId="10" xfId="0" applyNumberFormat="1" applyFont="1" applyFill="1" applyBorder="1" applyAlignment="1">
      <alignment horizontal="left"/>
    </xf>
    <xf numFmtId="0" fontId="10" fillId="4" borderId="10" xfId="0" applyFont="1" applyFill="1" applyBorder="1"/>
    <xf numFmtId="0" fontId="10" fillId="4" borderId="10" xfId="0" applyFont="1" applyFill="1" applyBorder="1" applyAlignment="1">
      <alignment horizontal="left"/>
    </xf>
    <xf numFmtId="0" fontId="10" fillId="4" borderId="11" xfId="0" applyFont="1" applyFill="1" applyBorder="1"/>
    <xf numFmtId="1" fontId="14" fillId="5" borderId="10" xfId="0" applyNumberFormat="1" applyFont="1" applyFill="1" applyBorder="1" applyAlignment="1">
      <alignment horizontal="left"/>
    </xf>
    <xf numFmtId="165" fontId="14" fillId="5" borderId="10" xfId="0" applyNumberFormat="1" applyFont="1" applyFill="1" applyBorder="1" applyAlignment="1">
      <alignment horizontal="center"/>
    </xf>
    <xf numFmtId="0" fontId="13" fillId="5" borderId="10" xfId="0" applyFont="1" applyFill="1" applyBorder="1" applyAlignment="1">
      <alignment horizontal="center"/>
    </xf>
    <xf numFmtId="0" fontId="0" fillId="5" borderId="10" xfId="0" applyFill="1" applyBorder="1"/>
    <xf numFmtId="0" fontId="0" fillId="5" borderId="12" xfId="0" applyFill="1" applyBorder="1"/>
    <xf numFmtId="0" fontId="3" fillId="6" borderId="13" xfId="0" applyFont="1" applyFill="1" applyBorder="1" applyAlignment="1">
      <alignment horizontal="left"/>
    </xf>
    <xf numFmtId="0" fontId="15" fillId="6" borderId="13" xfId="0" applyFont="1" applyFill="1" applyBorder="1" applyAlignment="1">
      <alignment horizontal="center"/>
    </xf>
    <xf numFmtId="3" fontId="15" fillId="6" borderId="13" xfId="0" applyNumberFormat="1" applyFont="1" applyFill="1" applyBorder="1" applyAlignment="1">
      <alignment horizontal="center"/>
    </xf>
    <xf numFmtId="4" fontId="15" fillId="6" borderId="13" xfId="0" applyNumberFormat="1" applyFont="1" applyFill="1" applyBorder="1" applyAlignment="1">
      <alignment horizontal="center"/>
    </xf>
    <xf numFmtId="3" fontId="15" fillId="6" borderId="2" xfId="0" applyNumberFormat="1" applyFont="1" applyFill="1" applyBorder="1" applyAlignment="1">
      <alignment horizontal="center"/>
    </xf>
    <xf numFmtId="0" fontId="3" fillId="6" borderId="16" xfId="0" applyFont="1" applyFill="1" applyBorder="1" applyAlignment="1">
      <alignment horizontal="left"/>
    </xf>
    <xf numFmtId="3" fontId="15" fillId="6" borderId="16" xfId="0" applyNumberFormat="1" applyFont="1" applyFill="1" applyBorder="1" applyAlignment="1">
      <alignment horizontal="center"/>
    </xf>
    <xf numFmtId="4" fontId="15" fillId="6" borderId="16" xfId="0" applyNumberFormat="1" applyFont="1" applyFill="1" applyBorder="1" applyAlignment="1">
      <alignment horizontal="center"/>
    </xf>
    <xf numFmtId="0" fontId="15" fillId="6" borderId="16" xfId="0" applyFont="1" applyFill="1" applyBorder="1" applyAlignment="1">
      <alignment horizontal="center"/>
    </xf>
    <xf numFmtId="0" fontId="17" fillId="8" borderId="13" xfId="0" applyFont="1" applyFill="1" applyBorder="1" applyAlignment="1">
      <alignment horizontal="center" vertical="center"/>
    </xf>
    <xf numFmtId="0" fontId="17" fillId="8" borderId="17" xfId="0" applyFont="1" applyFill="1" applyBorder="1" applyAlignment="1">
      <alignment horizontal="center"/>
    </xf>
    <xf numFmtId="3" fontId="17" fillId="9" borderId="8" xfId="0" applyNumberFormat="1" applyFont="1" applyFill="1" applyBorder="1" applyAlignment="1">
      <alignment horizontal="center" vertical="center"/>
    </xf>
    <xf numFmtId="3" fontId="18" fillId="9" borderId="6" xfId="0" applyNumberFormat="1" applyFont="1" applyFill="1" applyBorder="1" applyAlignment="1">
      <alignment horizontal="center" wrapText="1"/>
    </xf>
    <xf numFmtId="3" fontId="18" fillId="9" borderId="6" xfId="0" applyNumberFormat="1" applyFont="1" applyFill="1" applyBorder="1" applyAlignment="1">
      <alignment horizontal="center"/>
    </xf>
    <xf numFmtId="2" fontId="17" fillId="8" borderId="17" xfId="0" applyNumberFormat="1" applyFont="1" applyFill="1" applyBorder="1" applyAlignment="1">
      <alignment horizontal="center" vertical="center"/>
    </xf>
    <xf numFmtId="4" fontId="18" fillId="9" borderId="8" xfId="0" applyNumberFormat="1" applyFont="1" applyFill="1" applyBorder="1" applyAlignment="1">
      <alignment horizontal="center" vertical="center"/>
    </xf>
    <xf numFmtId="3" fontId="18" fillId="9" borderId="17" xfId="0" applyNumberFormat="1" applyFont="1" applyFill="1" applyBorder="1" applyAlignment="1">
      <alignment horizontal="center" vertical="center" wrapText="1"/>
    </xf>
    <xf numFmtId="0" fontId="18" fillId="9" borderId="6" xfId="0" applyFont="1" applyFill="1" applyBorder="1" applyAlignment="1">
      <alignment horizontal="center"/>
    </xf>
    <xf numFmtId="0" fontId="17" fillId="9" borderId="17" xfId="0" applyFont="1" applyFill="1" applyBorder="1" applyAlignment="1">
      <alignment horizontal="center"/>
    </xf>
    <xf numFmtId="0" fontId="17" fillId="8" borderId="17" xfId="0" applyFont="1" applyFill="1" applyBorder="1" applyAlignment="1">
      <alignment horizontal="center" vertical="center"/>
    </xf>
    <xf numFmtId="166" fontId="18" fillId="9" borderId="8" xfId="0" applyNumberFormat="1" applyFont="1" applyFill="1" applyBorder="1" applyAlignment="1">
      <alignment horizontal="center"/>
    </xf>
    <xf numFmtId="2" fontId="17" fillId="8" borderId="17" xfId="0" applyNumberFormat="1" applyFont="1" applyFill="1" applyBorder="1" applyAlignment="1">
      <alignment horizontal="center"/>
    </xf>
    <xf numFmtId="3" fontId="18" fillId="9" borderId="8" xfId="0" applyNumberFormat="1" applyFont="1" applyFill="1" applyBorder="1" applyAlignment="1">
      <alignment horizontal="center"/>
    </xf>
    <xf numFmtId="0" fontId="19" fillId="2" borderId="14" xfId="0" applyFont="1" applyFill="1" applyBorder="1"/>
    <xf numFmtId="0" fontId="18" fillId="2" borderId="10" xfId="1" applyFont="1" applyFill="1" applyBorder="1" applyAlignment="1">
      <alignment horizontal="center" vertical="center"/>
    </xf>
    <xf numFmtId="3" fontId="18" fillId="3" borderId="18" xfId="1" applyNumberFormat="1" applyFont="1" applyFill="1" applyBorder="1" applyAlignment="1">
      <alignment horizontal="center" vertical="center"/>
    </xf>
    <xf numFmtId="3" fontId="18" fillId="3" borderId="18" xfId="0" applyNumberFormat="1" applyFont="1" applyFill="1" applyBorder="1" applyAlignment="1">
      <alignment horizontal="center"/>
    </xf>
    <xf numFmtId="0" fontId="18" fillId="2" borderId="19" xfId="0" applyFont="1" applyFill="1" applyBorder="1" applyAlignment="1">
      <alignment horizontal="center"/>
    </xf>
    <xf numFmtId="4" fontId="18" fillId="2" borderId="18" xfId="0" applyNumberFormat="1" applyFont="1" applyFill="1" applyBorder="1" applyAlignment="1">
      <alignment horizontal="center"/>
    </xf>
    <xf numFmtId="4" fontId="18" fillId="2" borderId="15" xfId="0" applyNumberFormat="1" applyFont="1" applyFill="1" applyBorder="1" applyAlignment="1">
      <alignment horizontal="center"/>
    </xf>
    <xf numFmtId="166" fontId="18" fillId="3" borderId="15" xfId="0" applyNumberFormat="1" applyFont="1" applyFill="1" applyBorder="1" applyAlignment="1">
      <alignment horizontal="center"/>
    </xf>
    <xf numFmtId="3" fontId="3" fillId="2" borderId="18" xfId="0" applyNumberFormat="1" applyFont="1" applyFill="1" applyBorder="1" applyAlignment="1">
      <alignment horizontal="center" vertical="center" wrapText="1"/>
    </xf>
    <xf numFmtId="0" fontId="18" fillId="3" borderId="20" xfId="0" applyFont="1" applyFill="1" applyBorder="1"/>
    <xf numFmtId="3" fontId="18" fillId="3" borderId="21" xfId="0" applyNumberFormat="1" applyFont="1" applyFill="1" applyBorder="1" applyAlignment="1">
      <alignment horizontal="right"/>
    </xf>
    <xf numFmtId="0" fontId="18" fillId="3" borderId="22" xfId="0" applyFont="1" applyFill="1" applyBorder="1"/>
    <xf numFmtId="3" fontId="18" fillId="3" borderId="23" xfId="0" applyNumberFormat="1" applyFont="1" applyFill="1" applyBorder="1" applyAlignment="1">
      <alignment horizontal="right"/>
    </xf>
    <xf numFmtId="166" fontId="18" fillId="3" borderId="23" xfId="0" applyNumberFormat="1" applyFont="1" applyFill="1" applyBorder="1" applyAlignment="1">
      <alignment horizontal="right"/>
    </xf>
    <xf numFmtId="0" fontId="18" fillId="3" borderId="24" xfId="0" applyFont="1" applyFill="1" applyBorder="1"/>
    <xf numFmtId="3" fontId="18" fillId="3" borderId="25" xfId="0" applyNumberFormat="1" applyFont="1" applyFill="1" applyBorder="1" applyAlignment="1">
      <alignment horizontal="right"/>
    </xf>
    <xf numFmtId="0" fontId="18" fillId="8" borderId="17" xfId="0" applyFont="1" applyFill="1" applyBorder="1" applyAlignment="1">
      <alignment horizontal="center"/>
    </xf>
    <xf numFmtId="0" fontId="18" fillId="8" borderId="13" xfId="0" applyFont="1" applyFill="1" applyBorder="1" applyAlignment="1">
      <alignment horizontal="center"/>
    </xf>
    <xf numFmtId="0" fontId="18" fillId="9" borderId="17" xfId="0" applyFont="1" applyFill="1" applyBorder="1" applyAlignment="1">
      <alignment horizontal="center"/>
    </xf>
    <xf numFmtId="0" fontId="18" fillId="9" borderId="16" xfId="0" applyFont="1" applyFill="1" applyBorder="1" applyAlignment="1">
      <alignment horizontal="center"/>
    </xf>
    <xf numFmtId="0" fontId="17" fillId="8" borderId="16" xfId="0" applyFont="1" applyFill="1" applyBorder="1" applyAlignment="1">
      <alignment horizontal="center" vertical="center"/>
    </xf>
    <xf numFmtId="0" fontId="15" fillId="6" borderId="14" xfId="0" applyFont="1" applyFill="1" applyBorder="1" applyAlignment="1">
      <alignment horizontal="center"/>
    </xf>
    <xf numFmtId="0" fontId="15" fillId="6" borderId="15" xfId="0" applyFont="1" applyFill="1" applyBorder="1" applyAlignment="1">
      <alignment horizontal="center"/>
    </xf>
    <xf numFmtId="0" fontId="16" fillId="7" borderId="6" xfId="0" applyFont="1" applyFill="1" applyBorder="1" applyAlignment="1">
      <alignment horizontal="center" vertical="center" wrapText="1"/>
    </xf>
    <xf numFmtId="4" fontId="3" fillId="2" borderId="17" xfId="0" applyNumberFormat="1" applyFont="1" applyFill="1" applyBorder="1" applyAlignment="1">
      <alignment horizontal="center" vertical="center"/>
    </xf>
    <xf numFmtId="4" fontId="3" fillId="2" borderId="16" xfId="0" applyNumberFormat="1" applyFont="1" applyFill="1" applyBorder="1" applyAlignment="1">
      <alignment horizontal="center" vertical="center"/>
    </xf>
    <xf numFmtId="3" fontId="3" fillId="2" borderId="17" xfId="0" applyNumberFormat="1" applyFont="1" applyFill="1" applyBorder="1" applyAlignment="1">
      <alignment horizontal="center" vertical="center"/>
    </xf>
    <xf numFmtId="3" fontId="3" fillId="2" borderId="16" xfId="0" applyNumberFormat="1" applyFont="1" applyFill="1" applyBorder="1" applyAlignment="1">
      <alignment horizontal="center" vertical="center"/>
    </xf>
    <xf numFmtId="2" fontId="3" fillId="2" borderId="13" xfId="0" applyNumberFormat="1" applyFont="1" applyFill="1" applyBorder="1" applyAlignment="1">
      <alignment horizontal="center" vertical="center"/>
    </xf>
    <xf numFmtId="2" fontId="3" fillId="2" borderId="17" xfId="0" applyNumberFormat="1" applyFont="1" applyFill="1" applyBorder="1" applyAlignment="1">
      <alignment horizontal="center" vertical="center"/>
    </xf>
    <xf numFmtId="2" fontId="3" fillId="2" borderId="16" xfId="0" applyNumberFormat="1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49" fontId="3" fillId="2" borderId="8" xfId="0" applyNumberFormat="1" applyFont="1" applyFill="1" applyBorder="1" applyAlignment="1">
      <alignment horizontal="center" vertical="center"/>
    </xf>
    <xf numFmtId="49" fontId="3" fillId="2" borderId="12" xfId="0" applyNumberFormat="1" applyFont="1" applyFill="1" applyBorder="1" applyAlignment="1">
      <alignment horizontal="center" vertical="center"/>
    </xf>
  </cellXfs>
  <cellStyles count="2">
    <cellStyle name="Normal" xfId="0" builtinId="0"/>
    <cellStyle name="Normal 2" xfId="1" xr:uid="{71B8660F-E93B-45A1-B554-A3ABF5ABBAA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647703</xdr:colOff>
      <xdr:row>0</xdr:row>
      <xdr:rowOff>9527</xdr:rowOff>
    </xdr:from>
    <xdr:to>
      <xdr:col>2</xdr:col>
      <xdr:colOff>1235692</xdr:colOff>
      <xdr:row>1</xdr:row>
      <xdr:rowOff>133351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7C22D7C-4806-40A7-98DD-A92F656726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3178" y="9527"/>
          <a:ext cx="587989" cy="3143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39DBC0-7BFD-4C46-BB67-3D8F4B0E2A95}">
  <dimension ref="A1:P37"/>
  <sheetViews>
    <sheetView tabSelected="1" topLeftCell="A7" workbookViewId="0">
      <selection activeCell="H30" sqref="H30"/>
    </sheetView>
  </sheetViews>
  <sheetFormatPr baseColWidth="10" defaultRowHeight="15" x14ac:dyDescent="0.25"/>
  <cols>
    <col min="1" max="1" width="12.42578125" bestFit="1" customWidth="1"/>
    <col min="2" max="2" width="16" customWidth="1"/>
    <col min="3" max="3" width="46" bestFit="1" customWidth="1"/>
    <col min="6" max="6" width="9" customWidth="1"/>
    <col min="11" max="11" width="16.5703125" bestFit="1" customWidth="1"/>
  </cols>
  <sheetData>
    <row r="1" spans="1:16" x14ac:dyDescent="0.25">
      <c r="A1" s="1"/>
      <c r="B1" s="2"/>
      <c r="C1" s="3"/>
      <c r="D1" s="4"/>
      <c r="E1" s="5"/>
      <c r="F1" s="1"/>
      <c r="G1" s="1"/>
      <c r="H1" s="1"/>
      <c r="I1" s="6"/>
      <c r="J1" s="7"/>
      <c r="K1" s="8"/>
      <c r="L1" s="1"/>
      <c r="M1" s="1"/>
      <c r="N1" s="1"/>
      <c r="O1" s="1"/>
      <c r="P1" s="1"/>
    </row>
    <row r="2" spans="1:16" ht="24" thickBot="1" x14ac:dyDescent="0.4">
      <c r="A2" s="1"/>
      <c r="B2" s="2"/>
      <c r="C2" s="9"/>
      <c r="D2" s="4"/>
      <c r="E2" s="10" t="s">
        <v>60</v>
      </c>
      <c r="F2" s="10"/>
      <c r="G2" s="11"/>
      <c r="H2" s="10"/>
      <c r="I2" s="10"/>
      <c r="J2" s="12"/>
      <c r="K2" s="8"/>
      <c r="L2" s="1"/>
      <c r="M2" s="1"/>
      <c r="N2" s="1"/>
      <c r="O2" s="1"/>
      <c r="P2" s="1"/>
    </row>
    <row r="3" spans="1:16" ht="18.75" x14ac:dyDescent="0.3">
      <c r="A3" s="1"/>
      <c r="B3" s="13" t="s">
        <v>0</v>
      </c>
      <c r="C3" s="14"/>
      <c r="D3" s="15"/>
      <c r="E3" s="16"/>
      <c r="F3" s="17"/>
      <c r="G3" s="18"/>
      <c r="H3" s="19"/>
      <c r="I3" s="20" t="s">
        <v>1</v>
      </c>
      <c r="J3" s="21"/>
      <c r="K3" s="22"/>
      <c r="L3" s="23"/>
      <c r="M3" s="23"/>
      <c r="N3" s="24"/>
      <c r="O3" s="1"/>
    </row>
    <row r="4" spans="1:16" ht="18.75" x14ac:dyDescent="0.3">
      <c r="A4" s="1"/>
      <c r="B4" s="25" t="s">
        <v>2</v>
      </c>
      <c r="C4" s="26"/>
      <c r="D4" s="27"/>
      <c r="E4" s="27"/>
      <c r="F4" s="28"/>
      <c r="G4" s="28"/>
      <c r="H4" s="29"/>
      <c r="I4" s="30" t="s">
        <v>3</v>
      </c>
      <c r="J4" s="31"/>
      <c r="K4" s="32"/>
      <c r="L4" s="33"/>
      <c r="M4" s="33"/>
      <c r="N4" s="34"/>
      <c r="O4" s="1"/>
    </row>
    <row r="5" spans="1:16" ht="18.75" x14ac:dyDescent="0.3">
      <c r="A5" s="1"/>
      <c r="B5" s="25" t="s">
        <v>4</v>
      </c>
      <c r="C5" s="26"/>
      <c r="D5" s="27"/>
      <c r="E5" s="35"/>
      <c r="F5" s="28"/>
      <c r="G5" s="36"/>
      <c r="H5" s="29"/>
      <c r="I5" s="30" t="s">
        <v>5</v>
      </c>
      <c r="J5" s="31"/>
      <c r="K5" s="32"/>
      <c r="L5" s="33"/>
      <c r="M5" s="33"/>
      <c r="N5" s="34"/>
      <c r="O5" s="1"/>
    </row>
    <row r="6" spans="1:16" ht="18.75" x14ac:dyDescent="0.3">
      <c r="A6" s="1"/>
      <c r="B6" s="25" t="s">
        <v>6</v>
      </c>
      <c r="C6" s="26"/>
      <c r="D6" s="27"/>
      <c r="E6" s="37"/>
      <c r="F6" s="28"/>
      <c r="G6" s="38"/>
      <c r="H6" s="29"/>
      <c r="I6" s="30" t="s">
        <v>7</v>
      </c>
      <c r="J6" s="31"/>
      <c r="K6" s="32"/>
      <c r="L6" s="33"/>
      <c r="M6" s="33"/>
      <c r="N6" s="34"/>
      <c r="O6" s="1"/>
    </row>
    <row r="7" spans="1:16" ht="19.5" thickBot="1" x14ac:dyDescent="0.35">
      <c r="A7" s="1"/>
      <c r="B7" s="39" t="s">
        <v>8</v>
      </c>
      <c r="C7" s="40"/>
      <c r="D7" s="41"/>
      <c r="E7" s="42"/>
      <c r="F7" s="43"/>
      <c r="G7" s="44"/>
      <c r="H7" s="45"/>
      <c r="I7" s="46" t="s">
        <v>9</v>
      </c>
      <c r="J7" s="47"/>
      <c r="K7" s="48"/>
      <c r="L7" s="49"/>
      <c r="M7" s="49"/>
      <c r="N7" s="50"/>
      <c r="O7" s="1"/>
    </row>
    <row r="8" spans="1:16" ht="15.75" thickBot="1" x14ac:dyDescent="0.3">
      <c r="A8" s="51" t="s">
        <v>10</v>
      </c>
      <c r="B8" s="52" t="s">
        <v>11</v>
      </c>
      <c r="C8" s="52" t="s">
        <v>12</v>
      </c>
      <c r="D8" s="53" t="s">
        <v>13</v>
      </c>
      <c r="E8" s="53" t="s">
        <v>13</v>
      </c>
      <c r="F8" s="53" t="s">
        <v>14</v>
      </c>
      <c r="G8" s="54" t="s">
        <v>15</v>
      </c>
      <c r="H8" s="54" t="s">
        <v>16</v>
      </c>
      <c r="I8" s="54" t="s">
        <v>15</v>
      </c>
      <c r="J8" s="54" t="s">
        <v>16</v>
      </c>
      <c r="K8" s="53" t="s">
        <v>17</v>
      </c>
      <c r="L8" s="53" t="s">
        <v>18</v>
      </c>
      <c r="M8" s="55" t="s">
        <v>19</v>
      </c>
      <c r="N8" s="55" t="s">
        <v>20</v>
      </c>
      <c r="O8" s="95" t="s">
        <v>21</v>
      </c>
      <c r="P8" s="96"/>
    </row>
    <row r="9" spans="1:16" ht="15.75" thickBot="1" x14ac:dyDescent="0.3">
      <c r="A9" s="56" t="s">
        <v>22</v>
      </c>
      <c r="B9" s="59"/>
      <c r="C9" s="59"/>
      <c r="D9" s="57" t="s">
        <v>23</v>
      </c>
      <c r="E9" s="57" t="s">
        <v>24</v>
      </c>
      <c r="F9" s="57" t="s">
        <v>25</v>
      </c>
      <c r="G9" s="57" t="s">
        <v>25</v>
      </c>
      <c r="H9" s="57" t="s">
        <v>25</v>
      </c>
      <c r="I9" s="58" t="s">
        <v>26</v>
      </c>
      <c r="J9" s="58" t="s">
        <v>27</v>
      </c>
      <c r="K9" s="58" t="s">
        <v>28</v>
      </c>
      <c r="L9" s="57" t="s">
        <v>29</v>
      </c>
      <c r="M9" s="57" t="s">
        <v>30</v>
      </c>
      <c r="N9" s="59" t="s">
        <v>31</v>
      </c>
      <c r="O9" s="59" t="s">
        <v>32</v>
      </c>
      <c r="P9" s="59" t="s">
        <v>33</v>
      </c>
    </row>
    <row r="10" spans="1:16" ht="15.75" x14ac:dyDescent="0.25">
      <c r="A10" s="97">
        <v>4800075302</v>
      </c>
      <c r="B10" s="60">
        <v>1000402</v>
      </c>
      <c r="C10" s="91" t="s">
        <v>37</v>
      </c>
      <c r="D10" s="62">
        <v>8000</v>
      </c>
      <c r="E10" s="63">
        <f>SUM(D10/F10)</f>
        <v>10</v>
      </c>
      <c r="F10" s="64">
        <v>800</v>
      </c>
      <c r="G10" s="61">
        <v>4.07</v>
      </c>
      <c r="H10" s="65">
        <v>5.6</v>
      </c>
      <c r="I10" s="66">
        <f t="shared" ref="I10:I28" si="0">SUM(E10*G10)</f>
        <v>40.700000000000003</v>
      </c>
      <c r="J10" s="66">
        <f t="shared" ref="J10:J28" si="1">SUM(E10*H10)</f>
        <v>56</v>
      </c>
      <c r="K10" s="67" t="s">
        <v>35</v>
      </c>
      <c r="L10" s="98">
        <v>20.350000000000001</v>
      </c>
      <c r="M10" s="100">
        <v>4</v>
      </c>
      <c r="N10" s="102">
        <f>L10*M10</f>
        <v>81.400000000000006</v>
      </c>
      <c r="O10" s="105" t="s">
        <v>36</v>
      </c>
      <c r="P10" s="107" t="s">
        <v>62</v>
      </c>
    </row>
    <row r="11" spans="1:16" ht="15.75" x14ac:dyDescent="0.25">
      <c r="A11" s="97"/>
      <c r="B11" s="70">
        <v>1000403</v>
      </c>
      <c r="C11" s="90" t="s">
        <v>38</v>
      </c>
      <c r="D11" s="62">
        <v>8000</v>
      </c>
      <c r="E11" s="63">
        <f t="shared" ref="E11:E28" si="2">SUM(D11/F11)</f>
        <v>10</v>
      </c>
      <c r="F11" s="68">
        <v>800</v>
      </c>
      <c r="G11" s="69">
        <v>4.53</v>
      </c>
      <c r="H11" s="70">
        <v>6.13</v>
      </c>
      <c r="I11" s="71">
        <f t="shared" si="0"/>
        <v>45.300000000000004</v>
      </c>
      <c r="J11" s="71">
        <f t="shared" si="1"/>
        <v>61.3</v>
      </c>
      <c r="K11" s="67" t="s">
        <v>35</v>
      </c>
      <c r="L11" s="98"/>
      <c r="M11" s="100"/>
      <c r="N11" s="103"/>
      <c r="O11" s="105"/>
      <c r="P11" s="107"/>
    </row>
    <row r="12" spans="1:16" ht="15.75" x14ac:dyDescent="0.25">
      <c r="A12" s="97"/>
      <c r="B12" s="70">
        <v>1000466</v>
      </c>
      <c r="C12" s="90" t="s">
        <v>41</v>
      </c>
      <c r="D12" s="62">
        <v>4000</v>
      </c>
      <c r="E12" s="63">
        <f t="shared" si="2"/>
        <v>5</v>
      </c>
      <c r="F12" s="68">
        <v>800</v>
      </c>
      <c r="G12" s="61">
        <v>4.4000000000000004</v>
      </c>
      <c r="H12" s="70">
        <v>6</v>
      </c>
      <c r="I12" s="71">
        <f t="shared" si="0"/>
        <v>22</v>
      </c>
      <c r="J12" s="71">
        <f t="shared" si="1"/>
        <v>30</v>
      </c>
      <c r="K12" s="67" t="s">
        <v>35</v>
      </c>
      <c r="L12" s="98"/>
      <c r="M12" s="100"/>
      <c r="N12" s="103"/>
      <c r="O12" s="105"/>
      <c r="P12" s="107"/>
    </row>
    <row r="13" spans="1:16" ht="15.75" x14ac:dyDescent="0.25">
      <c r="A13" s="97"/>
      <c r="B13" s="70">
        <v>1000467</v>
      </c>
      <c r="C13" s="90" t="s">
        <v>42</v>
      </c>
      <c r="D13" s="62">
        <v>4000</v>
      </c>
      <c r="E13" s="63">
        <f t="shared" si="2"/>
        <v>5</v>
      </c>
      <c r="F13" s="68">
        <v>800</v>
      </c>
      <c r="G13" s="61">
        <v>5.27</v>
      </c>
      <c r="H13" s="70">
        <v>6.84</v>
      </c>
      <c r="I13" s="71">
        <f t="shared" si="0"/>
        <v>26.349999999999998</v>
      </c>
      <c r="J13" s="71">
        <f t="shared" si="1"/>
        <v>34.200000000000003</v>
      </c>
      <c r="K13" s="67" t="s">
        <v>35</v>
      </c>
      <c r="L13" s="98"/>
      <c r="M13" s="100"/>
      <c r="N13" s="103"/>
      <c r="O13" s="105"/>
      <c r="P13" s="107"/>
    </row>
    <row r="14" spans="1:16" ht="15.75" x14ac:dyDescent="0.25">
      <c r="A14" s="97"/>
      <c r="B14" s="70">
        <v>1008727</v>
      </c>
      <c r="C14" s="90" t="s">
        <v>45</v>
      </c>
      <c r="D14" s="62">
        <v>2400</v>
      </c>
      <c r="E14" s="63">
        <f t="shared" si="2"/>
        <v>3</v>
      </c>
      <c r="F14" s="68">
        <v>800</v>
      </c>
      <c r="G14" s="61">
        <v>4.7300000000000004</v>
      </c>
      <c r="H14" s="70">
        <v>6.33</v>
      </c>
      <c r="I14" s="71">
        <f t="shared" si="0"/>
        <v>14.190000000000001</v>
      </c>
      <c r="J14" s="71">
        <f t="shared" si="1"/>
        <v>18.990000000000002</v>
      </c>
      <c r="K14" s="67" t="s">
        <v>35</v>
      </c>
      <c r="L14" s="98"/>
      <c r="M14" s="100"/>
      <c r="N14" s="103"/>
      <c r="O14" s="105"/>
      <c r="P14" s="107"/>
    </row>
    <row r="15" spans="1:16" ht="15.75" x14ac:dyDescent="0.25">
      <c r="A15" s="97"/>
      <c r="B15" s="70">
        <v>1000426</v>
      </c>
      <c r="C15" s="92" t="s">
        <v>39</v>
      </c>
      <c r="D15" s="62">
        <v>16000</v>
      </c>
      <c r="E15" s="63">
        <f t="shared" si="2"/>
        <v>20</v>
      </c>
      <c r="F15" s="68">
        <v>800</v>
      </c>
      <c r="G15" s="72">
        <v>11</v>
      </c>
      <c r="H15" s="70">
        <v>13.4</v>
      </c>
      <c r="I15" s="71">
        <f t="shared" si="0"/>
        <v>220</v>
      </c>
      <c r="J15" s="71">
        <f t="shared" si="1"/>
        <v>268</v>
      </c>
      <c r="K15" s="67" t="s">
        <v>35</v>
      </c>
      <c r="L15" s="98"/>
      <c r="M15" s="100"/>
      <c r="N15" s="103"/>
      <c r="O15" s="105"/>
      <c r="P15" s="107"/>
    </row>
    <row r="16" spans="1:16" ht="15.75" x14ac:dyDescent="0.25">
      <c r="A16" s="97"/>
      <c r="B16" s="70">
        <v>1000427</v>
      </c>
      <c r="C16" s="92" t="s">
        <v>61</v>
      </c>
      <c r="D16" s="62">
        <v>1600</v>
      </c>
      <c r="E16" s="63">
        <f t="shared" si="2"/>
        <v>2</v>
      </c>
      <c r="F16" s="68">
        <v>800</v>
      </c>
      <c r="G16" s="72">
        <v>11.8</v>
      </c>
      <c r="H16" s="70">
        <v>14.2</v>
      </c>
      <c r="I16" s="73">
        <f t="shared" si="0"/>
        <v>23.6</v>
      </c>
      <c r="J16" s="71">
        <f t="shared" si="1"/>
        <v>28.4</v>
      </c>
      <c r="K16" s="67" t="s">
        <v>35</v>
      </c>
      <c r="L16" s="98"/>
      <c r="M16" s="100"/>
      <c r="N16" s="103"/>
      <c r="O16" s="105"/>
      <c r="P16" s="107"/>
    </row>
    <row r="17" spans="1:16" ht="15.75" x14ac:dyDescent="0.25">
      <c r="A17" s="97"/>
      <c r="B17" s="70">
        <v>1001808</v>
      </c>
      <c r="C17" s="92" t="s">
        <v>44</v>
      </c>
      <c r="D17" s="62">
        <v>4000</v>
      </c>
      <c r="E17" s="63">
        <f t="shared" si="2"/>
        <v>5</v>
      </c>
      <c r="F17" s="68">
        <v>800</v>
      </c>
      <c r="G17" s="61">
        <v>13.8</v>
      </c>
      <c r="H17" s="70">
        <v>16.2</v>
      </c>
      <c r="I17" s="71">
        <f t="shared" si="0"/>
        <v>69</v>
      </c>
      <c r="J17" s="71">
        <f t="shared" si="1"/>
        <v>81</v>
      </c>
      <c r="K17" s="67" t="s">
        <v>35</v>
      </c>
      <c r="L17" s="98"/>
      <c r="M17" s="100"/>
      <c r="N17" s="103"/>
      <c r="O17" s="105"/>
      <c r="P17" s="107"/>
    </row>
    <row r="18" spans="1:16" ht="15.75" x14ac:dyDescent="0.25">
      <c r="A18" s="97"/>
      <c r="B18" s="70">
        <v>1000441</v>
      </c>
      <c r="C18" s="92" t="s">
        <v>40</v>
      </c>
      <c r="D18" s="62">
        <v>2400</v>
      </c>
      <c r="E18" s="63">
        <f t="shared" si="2"/>
        <v>3</v>
      </c>
      <c r="F18" s="68">
        <v>800</v>
      </c>
      <c r="G18" s="72">
        <v>10</v>
      </c>
      <c r="H18" s="70">
        <v>11.6</v>
      </c>
      <c r="I18" s="71">
        <f t="shared" si="0"/>
        <v>30</v>
      </c>
      <c r="J18" s="71">
        <f t="shared" si="1"/>
        <v>34.799999999999997</v>
      </c>
      <c r="K18" s="67" t="s">
        <v>35</v>
      </c>
      <c r="L18" s="98"/>
      <c r="M18" s="100"/>
      <c r="N18" s="103"/>
      <c r="O18" s="105"/>
      <c r="P18" s="107"/>
    </row>
    <row r="19" spans="1:16" ht="15.75" x14ac:dyDescent="0.25">
      <c r="A19" s="97"/>
      <c r="B19" s="70">
        <v>1001707</v>
      </c>
      <c r="C19" s="92" t="s">
        <v>43</v>
      </c>
      <c r="D19" s="62">
        <v>8000</v>
      </c>
      <c r="E19" s="63">
        <f t="shared" si="2"/>
        <v>10</v>
      </c>
      <c r="F19" s="68">
        <v>800</v>
      </c>
      <c r="G19" s="61">
        <v>10.47</v>
      </c>
      <c r="H19" s="70">
        <v>12</v>
      </c>
      <c r="I19" s="71">
        <f t="shared" si="0"/>
        <v>104.7</v>
      </c>
      <c r="J19" s="71">
        <f t="shared" si="1"/>
        <v>120</v>
      </c>
      <c r="K19" s="67" t="s">
        <v>35</v>
      </c>
      <c r="L19" s="98"/>
      <c r="M19" s="100"/>
      <c r="N19" s="103"/>
      <c r="O19" s="105"/>
      <c r="P19" s="107"/>
    </row>
    <row r="20" spans="1:16" ht="15.75" x14ac:dyDescent="0.25">
      <c r="A20" s="97"/>
      <c r="B20" s="70">
        <v>1031435</v>
      </c>
      <c r="C20" s="92" t="s">
        <v>47</v>
      </c>
      <c r="D20" s="62">
        <v>4800</v>
      </c>
      <c r="E20" s="63">
        <f t="shared" ref="E20:E25" si="3">SUM(D20/F20)</f>
        <v>6</v>
      </c>
      <c r="F20" s="68">
        <v>800</v>
      </c>
      <c r="G20" s="72">
        <v>11.2</v>
      </c>
      <c r="H20" s="70">
        <v>12.75</v>
      </c>
      <c r="I20" s="71">
        <f t="shared" ref="I20:I25" si="4">SUM(E20*G20)</f>
        <v>67.199999999999989</v>
      </c>
      <c r="J20" s="71">
        <f t="shared" ref="J20:J25" si="5">SUM(E20*H20)</f>
        <v>76.5</v>
      </c>
      <c r="K20" s="67" t="s">
        <v>35</v>
      </c>
      <c r="L20" s="98"/>
      <c r="M20" s="100"/>
      <c r="N20" s="103"/>
      <c r="O20" s="105"/>
      <c r="P20" s="107"/>
    </row>
    <row r="21" spans="1:16" ht="15.75" x14ac:dyDescent="0.25">
      <c r="A21" s="97"/>
      <c r="B21" s="70">
        <v>1031516</v>
      </c>
      <c r="C21" s="92" t="s">
        <v>48</v>
      </c>
      <c r="D21" s="62">
        <v>9600</v>
      </c>
      <c r="E21" s="63">
        <f t="shared" si="3"/>
        <v>12</v>
      </c>
      <c r="F21" s="68">
        <v>800</v>
      </c>
      <c r="G21" s="72">
        <v>11.6</v>
      </c>
      <c r="H21" s="70">
        <v>12.75</v>
      </c>
      <c r="I21" s="73">
        <f t="shared" si="4"/>
        <v>139.19999999999999</v>
      </c>
      <c r="J21" s="71">
        <f t="shared" si="5"/>
        <v>153</v>
      </c>
      <c r="K21" s="67" t="s">
        <v>35</v>
      </c>
      <c r="L21" s="98"/>
      <c r="M21" s="100"/>
      <c r="N21" s="103"/>
      <c r="O21" s="105"/>
      <c r="P21" s="107"/>
    </row>
    <row r="22" spans="1:16" ht="15.75" x14ac:dyDescent="0.25">
      <c r="A22" s="97"/>
      <c r="B22" s="70">
        <v>1031727</v>
      </c>
      <c r="C22" s="92" t="s">
        <v>52</v>
      </c>
      <c r="D22" s="62">
        <v>4000</v>
      </c>
      <c r="E22" s="63">
        <f t="shared" si="3"/>
        <v>5</v>
      </c>
      <c r="F22" s="68">
        <v>800</v>
      </c>
      <c r="G22" s="61">
        <v>13.71</v>
      </c>
      <c r="H22" s="70">
        <v>15.21</v>
      </c>
      <c r="I22" s="71">
        <f t="shared" si="4"/>
        <v>68.550000000000011</v>
      </c>
      <c r="J22" s="71">
        <f t="shared" si="5"/>
        <v>76.050000000000011</v>
      </c>
      <c r="K22" s="67" t="s">
        <v>35</v>
      </c>
      <c r="L22" s="98"/>
      <c r="M22" s="100"/>
      <c r="N22" s="103"/>
      <c r="O22" s="105"/>
      <c r="P22" s="107"/>
    </row>
    <row r="23" spans="1:16" ht="15.75" x14ac:dyDescent="0.25">
      <c r="A23" s="97"/>
      <c r="B23" s="70">
        <v>1031766</v>
      </c>
      <c r="C23" s="92" t="s">
        <v>53</v>
      </c>
      <c r="D23" s="62">
        <v>4000</v>
      </c>
      <c r="E23" s="63">
        <f t="shared" si="3"/>
        <v>5</v>
      </c>
      <c r="F23" s="68">
        <v>800</v>
      </c>
      <c r="G23" s="61">
        <v>14.33</v>
      </c>
      <c r="H23" s="70">
        <v>15.83</v>
      </c>
      <c r="I23" s="71">
        <f t="shared" si="4"/>
        <v>71.650000000000006</v>
      </c>
      <c r="J23" s="71">
        <f t="shared" si="5"/>
        <v>79.150000000000006</v>
      </c>
      <c r="K23" s="67" t="s">
        <v>35</v>
      </c>
      <c r="L23" s="98"/>
      <c r="M23" s="100"/>
      <c r="N23" s="103"/>
      <c r="O23" s="105"/>
      <c r="P23" s="107"/>
    </row>
    <row r="24" spans="1:16" ht="15.75" x14ac:dyDescent="0.25">
      <c r="A24" s="97"/>
      <c r="B24" s="70">
        <v>1031643</v>
      </c>
      <c r="C24" s="90" t="s">
        <v>51</v>
      </c>
      <c r="D24" s="62">
        <v>16000</v>
      </c>
      <c r="E24" s="63">
        <f t="shared" si="3"/>
        <v>20</v>
      </c>
      <c r="F24" s="68">
        <v>800</v>
      </c>
      <c r="G24" s="61">
        <v>14.4</v>
      </c>
      <c r="H24" s="70">
        <v>16.3</v>
      </c>
      <c r="I24" s="71">
        <f t="shared" si="4"/>
        <v>288</v>
      </c>
      <c r="J24" s="71">
        <f t="shared" si="5"/>
        <v>326</v>
      </c>
      <c r="K24" s="67" t="s">
        <v>35</v>
      </c>
      <c r="L24" s="98"/>
      <c r="M24" s="100"/>
      <c r="N24" s="103"/>
      <c r="O24" s="105"/>
      <c r="P24" s="107"/>
    </row>
    <row r="25" spans="1:16" ht="15.75" x14ac:dyDescent="0.25">
      <c r="A25" s="97"/>
      <c r="B25" s="70">
        <v>1008912</v>
      </c>
      <c r="C25" s="92" t="s">
        <v>46</v>
      </c>
      <c r="D25" s="62">
        <v>12000</v>
      </c>
      <c r="E25" s="63">
        <f t="shared" si="3"/>
        <v>15</v>
      </c>
      <c r="F25" s="68">
        <v>800</v>
      </c>
      <c r="G25" s="61">
        <v>14.5</v>
      </c>
      <c r="H25" s="70">
        <v>16.899999999999999</v>
      </c>
      <c r="I25" s="71">
        <f t="shared" si="4"/>
        <v>217.5</v>
      </c>
      <c r="J25" s="71">
        <f t="shared" si="5"/>
        <v>253.49999999999997</v>
      </c>
      <c r="K25" s="67" t="s">
        <v>35</v>
      </c>
      <c r="L25" s="98"/>
      <c r="M25" s="100"/>
      <c r="N25" s="103"/>
      <c r="O25" s="105"/>
      <c r="P25" s="107"/>
    </row>
    <row r="26" spans="1:16" ht="15.75" x14ac:dyDescent="0.25">
      <c r="A26" s="97"/>
      <c r="B26" s="70">
        <v>1031529</v>
      </c>
      <c r="C26" s="90" t="s">
        <v>49</v>
      </c>
      <c r="D26" s="62">
        <v>12000</v>
      </c>
      <c r="E26" s="63">
        <f t="shared" si="2"/>
        <v>15</v>
      </c>
      <c r="F26" s="68">
        <v>800</v>
      </c>
      <c r="G26" s="72">
        <v>15.79</v>
      </c>
      <c r="H26" s="70">
        <v>17.3</v>
      </c>
      <c r="I26" s="73">
        <f t="shared" si="0"/>
        <v>236.85</v>
      </c>
      <c r="J26" s="71">
        <f t="shared" si="1"/>
        <v>259.5</v>
      </c>
      <c r="K26" s="67" t="s">
        <v>35</v>
      </c>
      <c r="L26" s="98"/>
      <c r="M26" s="100"/>
      <c r="N26" s="103"/>
      <c r="O26" s="105"/>
      <c r="P26" s="107"/>
    </row>
    <row r="27" spans="1:16" ht="15.75" x14ac:dyDescent="0.25">
      <c r="A27" s="97"/>
      <c r="B27" s="70">
        <v>1031608</v>
      </c>
      <c r="C27" s="90" t="s">
        <v>50</v>
      </c>
      <c r="D27" s="62">
        <v>12000</v>
      </c>
      <c r="E27" s="63">
        <f t="shared" si="2"/>
        <v>15</v>
      </c>
      <c r="F27" s="68">
        <v>800</v>
      </c>
      <c r="G27" s="61">
        <v>16.45</v>
      </c>
      <c r="H27" s="70">
        <v>17.95</v>
      </c>
      <c r="I27" s="71">
        <f t="shared" si="0"/>
        <v>246.75</v>
      </c>
      <c r="J27" s="71">
        <f t="shared" si="1"/>
        <v>269.25</v>
      </c>
      <c r="K27" s="67" t="s">
        <v>35</v>
      </c>
      <c r="L27" s="98"/>
      <c r="M27" s="100"/>
      <c r="N27" s="103"/>
      <c r="O27" s="105"/>
      <c r="P27" s="107"/>
    </row>
    <row r="28" spans="1:16" ht="16.5" thickBot="1" x14ac:dyDescent="0.3">
      <c r="A28" s="97"/>
      <c r="B28" s="94">
        <v>1000401</v>
      </c>
      <c r="C28" s="93" t="s">
        <v>34</v>
      </c>
      <c r="D28" s="62">
        <v>31200</v>
      </c>
      <c r="E28" s="63">
        <f t="shared" si="2"/>
        <v>39</v>
      </c>
      <c r="F28" s="68">
        <v>800</v>
      </c>
      <c r="G28" s="61">
        <v>3.73</v>
      </c>
      <c r="H28" s="70">
        <v>5.33</v>
      </c>
      <c r="I28" s="71">
        <f t="shared" si="0"/>
        <v>145.47</v>
      </c>
      <c r="J28" s="71">
        <f t="shared" si="1"/>
        <v>207.87</v>
      </c>
      <c r="K28" s="67" t="s">
        <v>35</v>
      </c>
      <c r="L28" s="98"/>
      <c r="M28" s="100"/>
      <c r="N28" s="103"/>
      <c r="O28" s="105"/>
      <c r="P28" s="107"/>
    </row>
    <row r="29" spans="1:16" ht="16.5" thickBot="1" x14ac:dyDescent="0.3">
      <c r="A29" s="74"/>
      <c r="B29" s="75"/>
      <c r="C29" s="75"/>
      <c r="D29" s="76">
        <f>SUM(D10:D28)</f>
        <v>164000</v>
      </c>
      <c r="E29" s="77">
        <f>SUM(E10:E28)</f>
        <v>205</v>
      </c>
      <c r="F29" s="78"/>
      <c r="G29" s="79"/>
      <c r="H29" s="80"/>
      <c r="I29" s="81">
        <f>SUM(I10:I28)</f>
        <v>2077.0099999999998</v>
      </c>
      <c r="J29" s="81">
        <f>SUM(J10:J28)</f>
        <v>2433.5100000000002</v>
      </c>
      <c r="K29" s="82"/>
      <c r="L29" s="99"/>
      <c r="M29" s="101"/>
      <c r="N29" s="104"/>
      <c r="O29" s="106"/>
      <c r="P29" s="108"/>
    </row>
    <row r="31" spans="1:16" ht="15.75" thickBot="1" x14ac:dyDescent="0.3"/>
    <row r="32" spans="1:16" ht="15.75" x14ac:dyDescent="0.25">
      <c r="C32" s="83" t="s">
        <v>54</v>
      </c>
      <c r="D32" s="84">
        <f>D29</f>
        <v>164000</v>
      </c>
    </row>
    <row r="33" spans="3:4" ht="15.75" x14ac:dyDescent="0.25">
      <c r="C33" s="85" t="s">
        <v>55</v>
      </c>
      <c r="D33" s="86">
        <f>E29</f>
        <v>205</v>
      </c>
    </row>
    <row r="34" spans="3:4" ht="15.75" x14ac:dyDescent="0.25">
      <c r="C34" s="85" t="s">
        <v>56</v>
      </c>
      <c r="D34" s="87">
        <f>I29</f>
        <v>2077.0099999999998</v>
      </c>
    </row>
    <row r="35" spans="3:4" ht="15.75" x14ac:dyDescent="0.25">
      <c r="C35" s="85" t="s">
        <v>57</v>
      </c>
      <c r="D35" s="87">
        <f>J29</f>
        <v>2433.5100000000002</v>
      </c>
    </row>
    <row r="36" spans="3:4" ht="15.75" x14ac:dyDescent="0.25">
      <c r="C36" s="85" t="s">
        <v>58</v>
      </c>
      <c r="D36" s="87">
        <f>SUM(J29+N10)</f>
        <v>2514.9100000000003</v>
      </c>
    </row>
    <row r="37" spans="3:4" ht="16.5" thickBot="1" x14ac:dyDescent="0.3">
      <c r="C37" s="88" t="s">
        <v>59</v>
      </c>
      <c r="D37" s="89">
        <f>M10</f>
        <v>4</v>
      </c>
    </row>
  </sheetData>
  <mergeCells count="7">
    <mergeCell ref="O8:P8"/>
    <mergeCell ref="A10:A28"/>
    <mergeCell ref="L10:L29"/>
    <mergeCell ref="M10:M29"/>
    <mergeCell ref="N10:N29"/>
    <mergeCell ref="O10:O29"/>
    <mergeCell ref="P10:P29"/>
  </mergeCells>
  <pageMargins left="0.7" right="0.7" top="0.75" bottom="0.75" header="0.3" footer="0.3"/>
  <pageSetup orientation="portrait" r:id="rId1"/>
  <headerFooter>
    <oddFooter>&amp;C_x000D_&amp;1#&amp;"Arial"&amp;10&amp;K000000 Public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4800075302 BRASIL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Carolina Villazon</dc:creator>
  <cp:lastModifiedBy>Carolina Villazon</cp:lastModifiedBy>
  <dcterms:created xsi:type="dcterms:W3CDTF">2025-12-09T18:34:14Z</dcterms:created>
  <dcterms:modified xsi:type="dcterms:W3CDTF">2026-01-15T13:38:39Z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9fa399c-8c29-4ed0-963a-e1cb22b444eb_Enabled">
    <vt:lpwstr>true</vt:lpwstr>
  </property>
  <property fmtid="{D5CDD505-2E9C-101B-9397-08002B2CF9AE}" pid="3" name="MSIP_Label_99fa399c-8c29-4ed0-963a-e1cb22b444eb_SetDate">
    <vt:lpwstr>2025-12-09T18:49:10Z</vt:lpwstr>
  </property>
  <property fmtid="{D5CDD505-2E9C-101B-9397-08002B2CF9AE}" pid="4" name="MSIP_Label_99fa399c-8c29-4ed0-963a-e1cb22b444eb_Method">
    <vt:lpwstr>Privileged</vt:lpwstr>
  </property>
  <property fmtid="{D5CDD505-2E9C-101B-9397-08002B2CF9AE}" pid="5" name="MSIP_Label_99fa399c-8c29-4ed0-963a-e1cb22b444eb_Name">
    <vt:lpwstr>Public</vt:lpwstr>
  </property>
  <property fmtid="{D5CDD505-2E9C-101B-9397-08002B2CF9AE}" pid="6" name="MSIP_Label_99fa399c-8c29-4ed0-963a-e1cb22b444eb_SiteId">
    <vt:lpwstr>a21a716e-fb9a-45c0-b997-e26360b0a3a1</vt:lpwstr>
  </property>
  <property fmtid="{D5CDD505-2E9C-101B-9397-08002B2CF9AE}" pid="7" name="MSIP_Label_99fa399c-8c29-4ed0-963a-e1cb22b444eb_ActionId">
    <vt:lpwstr>ffbfb407-f305-4cae-a55b-e6af0e9ce518</vt:lpwstr>
  </property>
  <property fmtid="{D5CDD505-2E9C-101B-9397-08002B2CF9AE}" pid="8" name="MSIP_Label_99fa399c-8c29-4ed0-963a-e1cb22b444eb_ContentBits">
    <vt:lpwstr>2</vt:lpwstr>
  </property>
  <property fmtid="{D5CDD505-2E9C-101B-9397-08002B2CF9AE}" pid="9" name="MSIP_Label_99fa399c-8c29-4ed0-963a-e1cb22b444eb_Tag">
    <vt:lpwstr>10, 0, 1, 1</vt:lpwstr>
  </property>
</Properties>
</file>