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ristian.Letelier\Desktop\OPERACION SAN ANTONIO 2026\CLIENTES\1.EN PROCESO\OCEAN PARTNERS RECEPCION LOGEC MALVILLA 31400.02 MIN-2604-1290\"/>
    </mc:Choice>
  </mc:AlternateContent>
  <xr:revisionPtr revIDLastSave="0" documentId="13_ncr:1_{4DEE6509-D304-4409-B89B-F62FFC6D80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CEPCION " sheetId="15" r:id="rId1"/>
    <sheet name="Hoja2" sheetId="11" state="hidden" r:id="rId2"/>
    <sheet name="Calculo de Ponderados" sheetId="12" state="hidden" r:id="rId3"/>
  </sheets>
  <externalReferences>
    <externalReference r:id="rId4"/>
  </externalReferences>
  <definedNames>
    <definedName name="X" localSheetId="2">[1]EVALUACION!#REF!</definedName>
    <definedName name="X">[1]EVALUACION!#REF!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15" l="1"/>
  <c r="P46" i="15"/>
  <c r="N46" i="15"/>
  <c r="O11" i="15"/>
  <c r="P11" i="15"/>
  <c r="N11" i="15"/>
  <c r="H24" i="15"/>
  <c r="M46" i="15"/>
  <c r="L46" i="15"/>
  <c r="E47" i="15"/>
  <c r="E46" i="15"/>
  <c r="L11" i="15" l="1"/>
  <c r="N44" i="15"/>
  <c r="P44" i="15" s="1"/>
  <c r="N43" i="15"/>
  <c r="P43" i="15" s="1"/>
  <c r="N42" i="15"/>
  <c r="P42" i="15" s="1"/>
  <c r="N41" i="15"/>
  <c r="P41" i="15" s="1"/>
  <c r="N40" i="15"/>
  <c r="P40" i="15" s="1"/>
  <c r="N39" i="15"/>
  <c r="P39" i="15" s="1"/>
  <c r="N38" i="15"/>
  <c r="P38" i="15" s="1"/>
  <c r="N37" i="15"/>
  <c r="P37" i="15" s="1"/>
  <c r="N36" i="15"/>
  <c r="P36" i="15" s="1"/>
  <c r="N35" i="15"/>
  <c r="P35" i="15" s="1"/>
  <c r="N34" i="15"/>
  <c r="P34" i="15" s="1"/>
  <c r="M11" i="15"/>
  <c r="R11" i="15" l="1"/>
  <c r="Q11" i="15"/>
  <c r="H15" i="15"/>
  <c r="H17" i="15" l="1"/>
  <c r="H14" i="15"/>
  <c r="H16" i="15"/>
  <c r="M45" i="12"/>
  <c r="M46" i="12"/>
  <c r="M47" i="12"/>
  <c r="M48" i="12"/>
  <c r="M49" i="12"/>
  <c r="M50" i="12"/>
  <c r="M51" i="12"/>
  <c r="M52" i="12"/>
  <c r="M53" i="12"/>
  <c r="M44" i="12"/>
  <c r="J45" i="12"/>
  <c r="K45" i="12"/>
  <c r="J46" i="12"/>
  <c r="K46" i="12"/>
  <c r="J47" i="12"/>
  <c r="K47" i="12"/>
  <c r="J48" i="12"/>
  <c r="K48" i="12"/>
  <c r="J49" i="12"/>
  <c r="K49" i="12"/>
  <c r="J50" i="12"/>
  <c r="K50" i="12"/>
  <c r="J51" i="12"/>
  <c r="K51" i="12"/>
  <c r="J52" i="12"/>
  <c r="K52" i="12"/>
  <c r="J53" i="12"/>
  <c r="K53" i="12"/>
  <c r="K44" i="12"/>
  <c r="J44" i="12"/>
  <c r="D45" i="12"/>
  <c r="D46" i="12"/>
  <c r="D47" i="12"/>
  <c r="D48" i="12"/>
  <c r="D49" i="12"/>
  <c r="D50" i="12"/>
  <c r="D51" i="12"/>
  <c r="D52" i="12"/>
  <c r="D53" i="12"/>
  <c r="D44" i="12"/>
  <c r="C45" i="12"/>
  <c r="C46" i="12"/>
  <c r="C47" i="12"/>
  <c r="C48" i="12"/>
  <c r="C49" i="12"/>
  <c r="C50" i="12"/>
  <c r="C51" i="12"/>
  <c r="C52" i="12"/>
  <c r="C53" i="12"/>
  <c r="C44" i="12"/>
  <c r="B45" i="12"/>
  <c r="B46" i="12"/>
  <c r="B47" i="12"/>
  <c r="B48" i="12"/>
  <c r="B49" i="12"/>
  <c r="B50" i="12"/>
  <c r="B51" i="12"/>
  <c r="B52" i="12"/>
  <c r="B53" i="12"/>
  <c r="B44" i="12"/>
  <c r="M28" i="12"/>
  <c r="M29" i="12"/>
  <c r="M30" i="12"/>
  <c r="M31" i="12"/>
  <c r="M32" i="12"/>
  <c r="M33" i="12"/>
  <c r="M34" i="12"/>
  <c r="M35" i="12"/>
  <c r="M36" i="12"/>
  <c r="M27" i="12"/>
  <c r="J28" i="12"/>
  <c r="K28" i="12"/>
  <c r="J29" i="12"/>
  <c r="K29" i="12"/>
  <c r="J30" i="12"/>
  <c r="K30" i="12"/>
  <c r="J31" i="12"/>
  <c r="K31" i="12"/>
  <c r="J32" i="12"/>
  <c r="K32" i="12"/>
  <c r="J33" i="12"/>
  <c r="K33" i="12"/>
  <c r="J34" i="12"/>
  <c r="K34" i="12"/>
  <c r="J35" i="12"/>
  <c r="K35" i="12"/>
  <c r="J36" i="12"/>
  <c r="K36" i="12"/>
  <c r="K27" i="12"/>
  <c r="J27" i="12"/>
  <c r="D28" i="12"/>
  <c r="D29" i="12"/>
  <c r="D30" i="12"/>
  <c r="D31" i="12"/>
  <c r="D32" i="12"/>
  <c r="D33" i="12"/>
  <c r="D34" i="12"/>
  <c r="D35" i="12"/>
  <c r="D36" i="12"/>
  <c r="D27" i="12"/>
  <c r="C28" i="12"/>
  <c r="C29" i="12"/>
  <c r="C30" i="12"/>
  <c r="C31" i="12"/>
  <c r="C32" i="12"/>
  <c r="C33" i="12"/>
  <c r="C34" i="12"/>
  <c r="C35" i="12"/>
  <c r="C36" i="12"/>
  <c r="C27" i="12"/>
  <c r="B28" i="12"/>
  <c r="B29" i="12"/>
  <c r="B30" i="12"/>
  <c r="B31" i="12"/>
  <c r="B32" i="12"/>
  <c r="B33" i="12"/>
  <c r="B34" i="12"/>
  <c r="B35" i="12"/>
  <c r="B36" i="12"/>
  <c r="B27" i="12"/>
  <c r="M11" i="12"/>
  <c r="M12" i="12"/>
  <c r="M13" i="12"/>
  <c r="M14" i="12"/>
  <c r="M15" i="12"/>
  <c r="M16" i="12"/>
  <c r="M17" i="12"/>
  <c r="M18" i="12"/>
  <c r="M19" i="12"/>
  <c r="M10" i="12"/>
  <c r="J11" i="12"/>
  <c r="K11" i="12"/>
  <c r="J12" i="12"/>
  <c r="K12" i="12"/>
  <c r="J13" i="12"/>
  <c r="K13" i="12"/>
  <c r="J14" i="12"/>
  <c r="K14" i="12"/>
  <c r="J15" i="12"/>
  <c r="K15" i="12"/>
  <c r="J16" i="12"/>
  <c r="K16" i="12"/>
  <c r="J17" i="12"/>
  <c r="K17" i="12"/>
  <c r="J18" i="12"/>
  <c r="K18" i="12"/>
  <c r="J19" i="12"/>
  <c r="K19" i="12"/>
  <c r="K10" i="12"/>
  <c r="J10" i="12"/>
  <c r="D11" i="12"/>
  <c r="D12" i="12"/>
  <c r="D13" i="12"/>
  <c r="D14" i="12"/>
  <c r="D15" i="12"/>
  <c r="D16" i="12"/>
  <c r="D17" i="12"/>
  <c r="D18" i="12"/>
  <c r="D19" i="12"/>
  <c r="D10" i="12"/>
  <c r="C11" i="12"/>
  <c r="C12" i="12"/>
  <c r="C13" i="12"/>
  <c r="C14" i="12"/>
  <c r="C15" i="12"/>
  <c r="C16" i="12"/>
  <c r="C17" i="12"/>
  <c r="C18" i="12"/>
  <c r="C19" i="12"/>
  <c r="C10" i="12"/>
  <c r="B11" i="12"/>
  <c r="B12" i="12"/>
  <c r="B13" i="12"/>
  <c r="B14" i="12"/>
  <c r="B15" i="12"/>
  <c r="B16" i="12"/>
  <c r="B17" i="12"/>
  <c r="B18" i="12"/>
  <c r="B19" i="12"/>
  <c r="B10" i="12"/>
  <c r="W18" i="12"/>
  <c r="Y18" i="12" s="1"/>
  <c r="W17" i="12"/>
  <c r="Y17" i="12" s="1"/>
  <c r="W16" i="12"/>
  <c r="Y16" i="12" s="1"/>
  <c r="W15" i="12"/>
  <c r="Y15" i="12" s="1"/>
  <c r="W14" i="12"/>
  <c r="Y14" i="12" s="1"/>
  <c r="W13" i="12"/>
  <c r="Y13" i="12" s="1"/>
  <c r="T12" i="12"/>
  <c r="T11" i="12"/>
  <c r="T10" i="12"/>
  <c r="F12" i="11"/>
  <c r="E12" i="11"/>
  <c r="E11" i="11"/>
  <c r="L47" i="12" l="1"/>
  <c r="N47" i="12" s="1"/>
  <c r="L10" i="12"/>
  <c r="N10" i="12" s="1"/>
  <c r="L33" i="12"/>
  <c r="N33" i="12" s="1"/>
  <c r="L29" i="12"/>
  <c r="N29" i="12" s="1"/>
  <c r="L53" i="12"/>
  <c r="N53" i="12" s="1"/>
  <c r="L51" i="12"/>
  <c r="N51" i="12" s="1"/>
  <c r="L49" i="12"/>
  <c r="N49" i="12" s="1"/>
  <c r="L44" i="12"/>
  <c r="N44" i="12" s="1"/>
  <c r="L36" i="12"/>
  <c r="N36" i="12" s="1"/>
  <c r="L34" i="12"/>
  <c r="N34" i="12" s="1"/>
  <c r="L32" i="12"/>
  <c r="N32" i="12" s="1"/>
  <c r="L30" i="12"/>
  <c r="N30" i="12" s="1"/>
  <c r="L28" i="12"/>
  <c r="N28" i="12" s="1"/>
  <c r="L19" i="12"/>
  <c r="N19" i="12" s="1"/>
  <c r="L17" i="12"/>
  <c r="N17" i="12" s="1"/>
  <c r="L15" i="12"/>
  <c r="N15" i="12" s="1"/>
  <c r="L13" i="12"/>
  <c r="N13" i="12" s="1"/>
  <c r="L11" i="12"/>
  <c r="N11" i="12" s="1"/>
  <c r="L52" i="12"/>
  <c r="N52" i="12" s="1"/>
  <c r="L50" i="12"/>
  <c r="N50" i="12" s="1"/>
  <c r="L48" i="12"/>
  <c r="N48" i="12" s="1"/>
  <c r="L46" i="12"/>
  <c r="N46" i="12" s="1"/>
  <c r="J20" i="12"/>
  <c r="U10" i="12" s="1"/>
  <c r="J54" i="12"/>
  <c r="U12" i="12" s="1"/>
  <c r="J37" i="12"/>
  <c r="U11" i="12" s="1"/>
  <c r="K54" i="12"/>
  <c r="V12" i="12" s="1"/>
  <c r="L45" i="12"/>
  <c r="N45" i="12" s="1"/>
  <c r="L18" i="12"/>
  <c r="N18" i="12" s="1"/>
  <c r="L16" i="12"/>
  <c r="N16" i="12" s="1"/>
  <c r="L14" i="12"/>
  <c r="N14" i="12" s="1"/>
  <c r="L12" i="12"/>
  <c r="N12" i="12" s="1"/>
  <c r="D37" i="12"/>
  <c r="L27" i="12"/>
  <c r="N27" i="12" s="1"/>
  <c r="L35" i="12"/>
  <c r="N35" i="12" s="1"/>
  <c r="L31" i="12"/>
  <c r="N31" i="12" s="1"/>
  <c r="K37" i="12"/>
  <c r="V11" i="12" s="1"/>
  <c r="D54" i="12"/>
  <c r="K20" i="12"/>
  <c r="V10" i="12" s="1"/>
  <c r="D20" i="12"/>
  <c r="D12" i="11"/>
  <c r="F11" i="11"/>
  <c r="D11" i="11"/>
  <c r="G12" i="11"/>
  <c r="I12" i="11" l="1"/>
  <c r="I11" i="11"/>
  <c r="L54" i="12"/>
  <c r="W12" i="12" s="1"/>
  <c r="L20" i="12"/>
  <c r="W10" i="12" s="1"/>
  <c r="L37" i="12"/>
  <c r="W11" i="12" s="1"/>
  <c r="U19" i="12"/>
  <c r="V19" i="12"/>
  <c r="N37" i="12"/>
  <c r="N20" i="12"/>
  <c r="O16" i="12" s="1"/>
  <c r="N54" i="12"/>
  <c r="O50" i="12" s="1"/>
  <c r="H12" i="11"/>
  <c r="G11" i="11"/>
  <c r="H11" i="11" l="1"/>
  <c r="W19" i="12"/>
  <c r="O35" i="12"/>
  <c r="O29" i="12"/>
  <c r="O17" i="12"/>
  <c r="O44" i="12"/>
  <c r="M37" i="12"/>
  <c r="X11" i="12" s="1"/>
  <c r="O13" i="12"/>
  <c r="O49" i="12"/>
  <c r="O11" i="12"/>
  <c r="O46" i="12"/>
  <c r="O34" i="12"/>
  <c r="O53" i="12"/>
  <c r="M20" i="12"/>
  <c r="X10" i="12" s="1"/>
  <c r="O19" i="12"/>
  <c r="Y10" i="12"/>
  <c r="O15" i="12"/>
  <c r="O27" i="12"/>
  <c r="O12" i="12"/>
  <c r="O14" i="12"/>
  <c r="O36" i="12"/>
  <c r="O30" i="12"/>
  <c r="O28" i="12"/>
  <c r="O10" i="12"/>
  <c r="Y11" i="12"/>
  <c r="O18" i="12"/>
  <c r="O31" i="12"/>
  <c r="O33" i="12"/>
  <c r="O32" i="12"/>
  <c r="O45" i="12"/>
  <c r="O51" i="12"/>
  <c r="O52" i="12"/>
  <c r="M54" i="12"/>
  <c r="X12" i="12" s="1"/>
  <c r="Y12" i="12"/>
  <c r="O47" i="12"/>
  <c r="O48" i="12"/>
  <c r="C14" i="11"/>
  <c r="C13" i="11"/>
  <c r="C12" i="11"/>
  <c r="C11" i="11"/>
  <c r="C10" i="11"/>
  <c r="O37" i="12" l="1"/>
  <c r="O20" i="12"/>
  <c r="Y19" i="12"/>
  <c r="X19" i="12" s="1"/>
  <c r="O54" i="12"/>
  <c r="E10" i="11"/>
  <c r="E17" i="11" s="1"/>
  <c r="Z16" i="12" l="1"/>
  <c r="Z12" i="12"/>
  <c r="F10" i="11"/>
  <c r="F17" i="11" s="1"/>
  <c r="Z13" i="12"/>
  <c r="Z10" i="12"/>
  <c r="Z18" i="12"/>
  <c r="Z15" i="12"/>
  <c r="Z11" i="12"/>
  <c r="Z14" i="12"/>
  <c r="Z17" i="12"/>
  <c r="H10" i="11"/>
  <c r="D10" i="11"/>
  <c r="G10" i="11"/>
  <c r="G17" i="11" s="1"/>
  <c r="I10" i="11" l="1"/>
  <c r="I17" i="11" s="1"/>
  <c r="H17" i="11" s="1"/>
  <c r="Z1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Z19" authorId="0" shapeId="0" xr:uid="{1E642AB8-FAE1-4DB8-B98D-9EFFE171693A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  <comment ref="O20" authorId="0" shapeId="0" xr:uid="{0E7E35BD-3462-4A79-8A8B-021FC4675FA6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  <comment ref="O37" authorId="0" shapeId="0" xr:uid="{18923BD5-226F-46B6-B63F-AF3FB8FD4FFB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  <comment ref="O54" authorId="0" shapeId="0" xr:uid="{D25FD1EC-7203-4415-9EB2-16D01240B2BF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La suma de los pesos de cada recargo se iguala al total de composito que se desea formar y con esto se corrobora el calculo</t>
        </r>
      </text>
    </comment>
  </commentList>
</comments>
</file>

<file path=xl/sharedStrings.xml><?xml version="1.0" encoding="utf-8"?>
<sst xmlns="http://schemas.openxmlformats.org/spreadsheetml/2006/main" count="224" uniqueCount="142">
  <si>
    <t>ALS INSPECTION CHILE SPA</t>
  </si>
  <si>
    <t>%</t>
  </si>
  <si>
    <t>PESO NETO</t>
  </si>
  <si>
    <t>LOTE</t>
  </si>
  <si>
    <t xml:space="preserve">PESO </t>
  </si>
  <si>
    <t>BRUTO</t>
  </si>
  <si>
    <t>TARA</t>
  </si>
  <si>
    <t>CLIENTE</t>
  </si>
  <si>
    <t>:</t>
  </si>
  <si>
    <t>MATERIAL</t>
  </si>
  <si>
    <t>TOTAL DE CAMIONES</t>
  </si>
  <si>
    <t>TOTAL MES</t>
  </si>
  <si>
    <t>Lote</t>
  </si>
  <si>
    <t>PATENTE</t>
  </si>
  <si>
    <t>DIA</t>
  </si>
  <si>
    <t>CAMION</t>
  </si>
  <si>
    <t>NETO HUMEDO</t>
  </si>
  <si>
    <t>NETO SECO</t>
  </si>
  <si>
    <t>HUMEDAD</t>
  </si>
  <si>
    <t>TOTAL LOTE</t>
  </si>
  <si>
    <t>NETO (kg)</t>
  </si>
  <si>
    <t>BRUTO (kg)</t>
  </si>
  <si>
    <t>TARA (kg)</t>
  </si>
  <si>
    <t>SECO (kg)</t>
  </si>
  <si>
    <t>kg HUMEDOS</t>
  </si>
  <si>
    <t>kg SECOS</t>
  </si>
  <si>
    <t xml:space="preserve"> </t>
  </si>
  <si>
    <t>LUGAR DE DESPACHO</t>
  </si>
  <si>
    <t>PESO NETO HUMEDO DESPACHO A LA FECHA</t>
  </si>
  <si>
    <t>FECHA DESPACHO</t>
  </si>
  <si>
    <t>PESO NETO SECO DESPACHO A LA FECHA</t>
  </si>
  <si>
    <t>OP</t>
  </si>
  <si>
    <t>R1</t>
  </si>
  <si>
    <t>R2</t>
  </si>
  <si>
    <t>R3</t>
  </si>
  <si>
    <t>R4</t>
  </si>
  <si>
    <t>R5</t>
  </si>
  <si>
    <t>R10</t>
  </si>
  <si>
    <t>N° LOTE:</t>
  </si>
  <si>
    <t>FECHA RECEPCION :</t>
  </si>
  <si>
    <t xml:space="preserve">Comp Gen </t>
  </si>
  <si>
    <t>Detalle de Origen</t>
  </si>
  <si>
    <t>Detalle de recepción</t>
  </si>
  <si>
    <t>Fecha de Guía</t>
  </si>
  <si>
    <t>Patente Camión</t>
  </si>
  <si>
    <t>Guía N°</t>
  </si>
  <si>
    <t>Contenedor</t>
  </si>
  <si>
    <t>Sellos N°</t>
  </si>
  <si>
    <t>Peso Contenedor</t>
  </si>
  <si>
    <t>Peso Bruto (t)</t>
  </si>
  <si>
    <t>Peso Tara (t)</t>
  </si>
  <si>
    <t>Peso Neto Humedo (t)</t>
  </si>
  <si>
    <t>Humedad (%)</t>
  </si>
  <si>
    <t>Peso Neto Seco (t)</t>
  </si>
  <si>
    <t>Masa por Recargo</t>
  </si>
  <si>
    <t>Cantidad Total a Ponderar (gr)</t>
  </si>
  <si>
    <t>Lotes</t>
  </si>
  <si>
    <t>Naviera</t>
  </si>
  <si>
    <t>Kg</t>
  </si>
  <si>
    <t>Cantidad camiones</t>
  </si>
  <si>
    <t>ASI</t>
  </si>
  <si>
    <t>N° camiones</t>
  </si>
  <si>
    <t xml:space="preserve">SERVICIO DE DESPACHO DE CONCENTRADOS  ENAMI-SAAM </t>
  </si>
  <si>
    <t>DESPACHO CAMIONES A SAAM  MES JULIO 2025</t>
  </si>
  <si>
    <t>PESOS DESPACHO ENAMI</t>
  </si>
  <si>
    <t>SELLO ALS</t>
  </si>
  <si>
    <t>SELLO OP ENAMI</t>
  </si>
  <si>
    <t>P 31308.01</t>
  </si>
  <si>
    <t>REFERENCIA CLIENTE</t>
  </si>
  <si>
    <t>REFERENCIA ALS</t>
  </si>
  <si>
    <t>PESO NETO HUMEDO RECEPCIÓN</t>
  </si>
  <si>
    <t>PESO NETO SECO RECEPCIÓN</t>
  </si>
  <si>
    <t>LUGAR DE RECEPCIÓN</t>
  </si>
  <si>
    <t>OCEAN PARTNERS</t>
  </si>
  <si>
    <t>R11</t>
  </si>
  <si>
    <t>Fecha</t>
  </si>
  <si>
    <t>PLANTA PAIPOTE - ENAMI - COPIAPÓ</t>
  </si>
  <si>
    <t>LOGEC MALVILLA - SAN ANTONIO</t>
  </si>
  <si>
    <t>RECEPCION</t>
  </si>
  <si>
    <t>MINERAL COBRE</t>
  </si>
  <si>
    <t>DIFERENCIA DESTINO VS ORIGEN</t>
  </si>
  <si>
    <t>RESUMEN RECEPCION</t>
  </si>
  <si>
    <t>TJZR72</t>
  </si>
  <si>
    <t>LVXJ49</t>
  </si>
  <si>
    <t>PSKZ38</t>
  </si>
  <si>
    <t>SLHR36</t>
  </si>
  <si>
    <t>PSHF42</t>
  </si>
  <si>
    <t>PXBV87</t>
  </si>
  <si>
    <t>7326-7327</t>
  </si>
  <si>
    <t>224923-224924</t>
  </si>
  <si>
    <t>GRCZ50</t>
  </si>
  <si>
    <t>7328-7329</t>
  </si>
  <si>
    <t>224994-224995</t>
  </si>
  <si>
    <t>PWSB48</t>
  </si>
  <si>
    <t>7336-7331</t>
  </si>
  <si>
    <t>224863-224864</t>
  </si>
  <si>
    <t>KDGW58</t>
  </si>
  <si>
    <t>12502-12503</t>
  </si>
  <si>
    <t>224958-224959</t>
  </si>
  <si>
    <t>HXDR20</t>
  </si>
  <si>
    <t>12504-12505</t>
  </si>
  <si>
    <t>224961-224962</t>
  </si>
  <si>
    <t>TICKET PESAJE</t>
  </si>
  <si>
    <t xml:space="preserve">SERVICIO RECEPCION  DE MINERAL COBRE </t>
  </si>
  <si>
    <t xml:space="preserve">RECEPCION  CAMIONES </t>
  </si>
  <si>
    <t xml:space="preserve">PESOS RECEPCION </t>
  </si>
  <si>
    <t>31 y 01 de abril 2026</t>
  </si>
  <si>
    <t>P31400.02</t>
  </si>
  <si>
    <t>R6</t>
  </si>
  <si>
    <t>R7</t>
  </si>
  <si>
    <t>R8</t>
  </si>
  <si>
    <t>R9</t>
  </si>
  <si>
    <t>TLWW53</t>
  </si>
  <si>
    <t>PWZL42</t>
  </si>
  <si>
    <t>7339-7340</t>
  </si>
  <si>
    <t>224846-224847</t>
  </si>
  <si>
    <t>TLWW61</t>
  </si>
  <si>
    <t>PXFG67</t>
  </si>
  <si>
    <t>7357-7358</t>
  </si>
  <si>
    <t>224859-224860</t>
  </si>
  <si>
    <t>SYPL50</t>
  </si>
  <si>
    <t>PXGD53</t>
  </si>
  <si>
    <t>TJZR73</t>
  </si>
  <si>
    <t>7332-7333</t>
  </si>
  <si>
    <t>224848-224849</t>
  </si>
  <si>
    <t>7359-7360</t>
  </si>
  <si>
    <t>224857-224858</t>
  </si>
  <si>
    <t>LHRB14</t>
  </si>
  <si>
    <t>JWPZ19</t>
  </si>
  <si>
    <t>RPVS27</t>
  </si>
  <si>
    <t>GRJF34</t>
  </si>
  <si>
    <t>7334-7335</t>
  </si>
  <si>
    <t>224853-224854</t>
  </si>
  <si>
    <t>7337-7338</t>
  </si>
  <si>
    <t>224833-224834</t>
  </si>
  <si>
    <t>HORA SALIDA</t>
  </si>
  <si>
    <t>PESO</t>
  </si>
  <si>
    <t>TOLVA</t>
  </si>
  <si>
    <t>MIN-2604-1290</t>
  </si>
  <si>
    <t>1,36 tmh</t>
  </si>
  <si>
    <t>GUIA OP</t>
  </si>
  <si>
    <t>MARZO-ABRIL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</si>
</sst>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0.000"/>
    <numFmt numFmtId="165" formatCode="0.0000"/>
    <numFmt numFmtId="166" formatCode="_ * #,##0.0000_ ;_ * \-#,##0.0000_ ;_ * &quot;-&quot;_ ;_ @_ "/>
    <numFmt numFmtId="167" formatCode="#,##0;[Red]#,##0"/>
    <numFmt numFmtId="168" formatCode="#,##0.00;[Red]#,##0.00"/>
    <numFmt numFmtId="169" formatCode="#,##0.0000;[Red]#,##0.0000"/>
    <numFmt numFmtId="170" formatCode="_ * #,##0.00_ ;_ * \-#,##0.00_ ;_ * &quot;-&quot;_ ;_ @_ "/>
    <numFmt numFmtId="171" formatCode="_ * #,##0.000_ ;_ * \-#,##0.000_ ;_ * &quot;-&quot;_ ;_ @_ "/>
    <numFmt numFmtId="172" formatCode="_ * #,##0.000_ ;_ * \-#,##0.000_ ;_ * &quot;-&quot;???_ ;_ 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FFFFFF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b/>
      <sz val="10"/>
      <color rgb="FFFFFFFF"/>
      <name val="Arial"/>
      <family val="2"/>
    </font>
    <font>
      <sz val="10"/>
      <color rgb="FF0070C0"/>
      <name val="Arial"/>
      <family val="2"/>
    </font>
    <font>
      <sz val="16"/>
      <color rgb="FF000000"/>
      <name val="Arial"/>
      <family val="2"/>
    </font>
    <font>
      <b/>
      <sz val="9"/>
      <color rgb="FFFFFFFF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6"/>
      <name val="Arial"/>
      <family val="2"/>
    </font>
    <font>
      <b/>
      <sz val="2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4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9"/>
      <name val="Arial"/>
      <family val="2"/>
    </font>
    <font>
      <b/>
      <sz val="9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002060"/>
      </patternFill>
    </fill>
    <fill>
      <patternFill patternType="solid">
        <fgColor theme="3" tint="0.39997558519241921"/>
        <bgColor rgb="FF002060"/>
      </patternFill>
    </fill>
    <fill>
      <patternFill patternType="solid">
        <fgColor theme="0" tint="-0.499984740745262"/>
        <bgColor rgb="FF002060"/>
      </patternFill>
    </fill>
    <fill>
      <patternFill patternType="solid">
        <fgColor rgb="FF8497B0"/>
        <bgColor rgb="FFDDD9C3"/>
      </patternFill>
    </fill>
    <fill>
      <patternFill patternType="solid">
        <fgColor rgb="FF8497B0"/>
        <bgColor indexed="64"/>
      </patternFill>
    </fill>
    <fill>
      <patternFill patternType="solid">
        <fgColor rgb="FF808080"/>
        <bgColor rgb="FF002060"/>
      </patternFill>
    </fill>
    <fill>
      <patternFill patternType="solid">
        <fgColor rgb="FF808080"/>
        <bgColor rgb="FFDDD9C3"/>
      </patternFill>
    </fill>
    <fill>
      <patternFill patternType="solid">
        <fgColor rgb="FF8497B0"/>
        <bgColor rgb="FF002060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DD9C3"/>
      </patternFill>
    </fill>
    <fill>
      <patternFill patternType="solid">
        <fgColor theme="3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04">
    <xf numFmtId="0" fontId="0" fillId="0" borderId="0" xfId="0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1" fillId="0" borderId="10" xfId="0" applyNumberFormat="1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164" fontId="11" fillId="0" borderId="7" xfId="0" applyNumberFormat="1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/>
    <xf numFmtId="0" fontId="11" fillId="2" borderId="0" xfId="0" applyFont="1" applyFill="1" applyAlignment="1" applyProtection="1">
      <alignment horizontal="left"/>
      <protection locked="0"/>
    </xf>
    <xf numFmtId="0" fontId="12" fillId="2" borderId="18" xfId="0" applyFont="1" applyFill="1" applyBorder="1" applyAlignment="1">
      <alignment horizontal="center"/>
    </xf>
    <xf numFmtId="3" fontId="12" fillId="2" borderId="5" xfId="0" applyNumberFormat="1" applyFont="1" applyFill="1" applyBorder="1" applyAlignment="1">
      <alignment horizontal="center"/>
    </xf>
    <xf numFmtId="3" fontId="12" fillId="5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1" fillId="4" borderId="0" xfId="0" applyFont="1" applyFill="1" applyAlignment="1" applyProtection="1">
      <alignment horizontal="left"/>
      <protection locked="0"/>
    </xf>
    <xf numFmtId="4" fontId="14" fillId="0" borderId="0" xfId="0" applyNumberFormat="1" applyFont="1" applyAlignment="1">
      <alignment wrapText="1"/>
    </xf>
    <xf numFmtId="4" fontId="14" fillId="0" borderId="0" xfId="0" applyNumberFormat="1" applyFont="1" applyAlignment="1">
      <alignment horizontal="center" wrapText="1"/>
    </xf>
    <xf numFmtId="49" fontId="11" fillId="2" borderId="0" xfId="1" applyNumberFormat="1" applyFont="1" applyFill="1" applyBorder="1" applyProtection="1">
      <protection locked="0"/>
    </xf>
    <xf numFmtId="16" fontId="11" fillId="2" borderId="0" xfId="0" applyNumberFormat="1" applyFont="1" applyFill="1" applyProtection="1">
      <protection locked="0"/>
    </xf>
    <xf numFmtId="0" fontId="16" fillId="0" borderId="0" xfId="0" applyFont="1"/>
    <xf numFmtId="0" fontId="10" fillId="2" borderId="0" xfId="0" applyFont="1" applyFill="1"/>
    <xf numFmtId="0" fontId="10" fillId="0" borderId="0" xfId="0" applyFont="1" applyProtection="1">
      <protection locked="0"/>
    </xf>
    <xf numFmtId="0" fontId="5" fillId="0" borderId="0" xfId="0" applyFont="1" applyAlignment="1">
      <alignment horizontal="center" wrapText="1"/>
    </xf>
    <xf numFmtId="41" fontId="2" fillId="0" borderId="0" xfId="2" applyFont="1" applyFill="1" applyBorder="1" applyAlignment="1">
      <alignment horizontal="center" wrapText="1"/>
    </xf>
    <xf numFmtId="41" fontId="17" fillId="0" borderId="0" xfId="2" applyFont="1"/>
    <xf numFmtId="41" fontId="2" fillId="0" borderId="0" xfId="2" applyFont="1" applyFill="1" applyBorder="1" applyAlignment="1">
      <alignment wrapText="1"/>
    </xf>
    <xf numFmtId="41" fontId="2" fillId="0" borderId="0" xfId="2" applyFont="1" applyFill="1" applyBorder="1" applyAlignment="1"/>
    <xf numFmtId="41" fontId="18" fillId="10" borderId="6" xfId="2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7" fillId="3" borderId="0" xfId="0" applyFont="1" applyFill="1"/>
    <xf numFmtId="41" fontId="6" fillId="0" borderId="0" xfId="2" applyFont="1" applyFill="1" applyBorder="1" applyAlignment="1">
      <alignment wrapText="1"/>
    </xf>
    <xf numFmtId="0" fontId="7" fillId="0" borderId="0" xfId="0" applyFont="1" applyAlignment="1">
      <alignment horizontal="center"/>
    </xf>
    <xf numFmtId="4" fontId="9" fillId="6" borderId="0" xfId="0" applyNumberFormat="1" applyFont="1" applyFill="1" applyAlignment="1">
      <alignment wrapText="1"/>
    </xf>
    <xf numFmtId="0" fontId="18" fillId="9" borderId="5" xfId="0" applyFont="1" applyFill="1" applyBorder="1" applyAlignment="1">
      <alignment horizontal="center" vertical="center" wrapText="1"/>
    </xf>
    <xf numFmtId="3" fontId="18" fillId="13" borderId="23" xfId="0" applyNumberFormat="1" applyFont="1" applyFill="1" applyBorder="1" applyAlignment="1">
      <alignment wrapText="1"/>
    </xf>
    <xf numFmtId="4" fontId="9" fillId="6" borderId="0" xfId="0" applyNumberFormat="1" applyFont="1" applyFill="1" applyAlignment="1">
      <alignment horizontal="center" wrapText="1"/>
    </xf>
    <xf numFmtId="41" fontId="12" fillId="3" borderId="5" xfId="2" applyFont="1" applyFill="1" applyBorder="1" applyAlignment="1">
      <alignment horizontal="center"/>
    </xf>
    <xf numFmtId="3" fontId="18" fillId="8" borderId="5" xfId="0" applyNumberFormat="1" applyFont="1" applyFill="1" applyBorder="1" applyAlignment="1">
      <alignment wrapText="1"/>
    </xf>
    <xf numFmtId="41" fontId="7" fillId="0" borderId="0" xfId="2" applyFont="1"/>
    <xf numFmtId="3" fontId="23" fillId="2" borderId="0" xfId="0" applyNumberFormat="1" applyFont="1" applyFill="1"/>
    <xf numFmtId="0" fontId="6" fillId="0" borderId="2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2" fontId="6" fillId="0" borderId="25" xfId="0" applyNumberFormat="1" applyFont="1" applyBorder="1" applyAlignment="1">
      <alignment wrapText="1"/>
    </xf>
    <xf numFmtId="2" fontId="6" fillId="0" borderId="26" xfId="0" applyNumberFormat="1" applyFont="1" applyBorder="1" applyAlignment="1">
      <alignment wrapText="1"/>
    </xf>
    <xf numFmtId="0" fontId="6" fillId="0" borderId="27" xfId="0" applyFont="1" applyBorder="1" applyAlignment="1">
      <alignment wrapText="1"/>
    </xf>
    <xf numFmtId="2" fontId="8" fillId="0" borderId="28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2" fontId="3" fillId="0" borderId="28" xfId="0" applyNumberFormat="1" applyFont="1" applyBorder="1" applyAlignment="1">
      <alignment wrapText="1"/>
    </xf>
    <xf numFmtId="2" fontId="3" fillId="0" borderId="0" xfId="0" applyNumberFormat="1" applyFont="1" applyAlignment="1">
      <alignment wrapText="1"/>
    </xf>
    <xf numFmtId="2" fontId="6" fillId="0" borderId="28" xfId="0" applyNumberFormat="1" applyFont="1" applyBorder="1" applyAlignment="1">
      <alignment wrapText="1"/>
    </xf>
    <xf numFmtId="0" fontId="2" fillId="0" borderId="28" xfId="0" applyFont="1" applyBorder="1"/>
    <xf numFmtId="2" fontId="12" fillId="2" borderId="5" xfId="0" applyNumberFormat="1" applyFont="1" applyFill="1" applyBorder="1" applyAlignment="1">
      <alignment horizontal="center"/>
    </xf>
    <xf numFmtId="3" fontId="12" fillId="2" borderId="19" xfId="0" applyNumberFormat="1" applyFont="1" applyFill="1" applyBorder="1" applyAlignment="1">
      <alignment horizontal="center"/>
    </xf>
    <xf numFmtId="0" fontId="14" fillId="0" borderId="28" xfId="0" applyFont="1" applyBorder="1" applyAlignment="1">
      <alignment horizontal="center" wrapText="1"/>
    </xf>
    <xf numFmtId="3" fontId="12" fillId="2" borderId="13" xfId="0" applyNumberFormat="1" applyFont="1" applyFill="1" applyBorder="1" applyAlignment="1">
      <alignment horizontal="center"/>
    </xf>
    <xf numFmtId="3" fontId="12" fillId="5" borderId="13" xfId="0" applyNumberFormat="1" applyFont="1" applyFill="1" applyBorder="1" applyAlignment="1">
      <alignment horizontal="center"/>
    </xf>
    <xf numFmtId="2" fontId="12" fillId="2" borderId="13" xfId="0" applyNumberFormat="1" applyFont="1" applyFill="1" applyBorder="1" applyAlignment="1">
      <alignment horizontal="center"/>
    </xf>
    <xf numFmtId="3" fontId="12" fillId="2" borderId="14" xfId="0" applyNumberFormat="1" applyFont="1" applyFill="1" applyBorder="1" applyAlignment="1">
      <alignment horizontal="center"/>
    </xf>
    <xf numFmtId="41" fontId="2" fillId="0" borderId="28" xfId="2" applyFont="1" applyFill="1" applyBorder="1" applyAlignment="1">
      <alignment horizontal="center" wrapText="1"/>
    </xf>
    <xf numFmtId="41" fontId="2" fillId="0" borderId="27" xfId="2" applyFont="1" applyFill="1" applyBorder="1" applyAlignment="1">
      <alignment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3" fontId="18" fillId="11" borderId="22" xfId="0" applyNumberFormat="1" applyFont="1" applyFill="1" applyBorder="1" applyAlignment="1">
      <alignment horizontal="right" wrapText="1"/>
    </xf>
    <xf numFmtId="3" fontId="22" fillId="13" borderId="5" xfId="0" applyNumberFormat="1" applyFont="1" applyFill="1" applyBorder="1" applyAlignment="1">
      <alignment wrapText="1"/>
    </xf>
    <xf numFmtId="3" fontId="11" fillId="2" borderId="0" xfId="0" applyNumberFormat="1" applyFont="1" applyFill="1"/>
    <xf numFmtId="41" fontId="12" fillId="0" borderId="10" xfId="2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41" fontId="12" fillId="0" borderId="5" xfId="2" applyFont="1" applyBorder="1" applyAlignment="1">
      <alignment horizontal="center"/>
    </xf>
    <xf numFmtId="0" fontId="12" fillId="0" borderId="9" xfId="2" applyNumberFormat="1" applyFont="1" applyBorder="1" applyAlignment="1">
      <alignment horizontal="center"/>
    </xf>
    <xf numFmtId="0" fontId="12" fillId="0" borderId="18" xfId="2" applyNumberFormat="1" applyFont="1" applyBorder="1" applyAlignment="1">
      <alignment horizontal="center"/>
    </xf>
    <xf numFmtId="41" fontId="12" fillId="0" borderId="19" xfId="2" applyFont="1" applyBorder="1" applyAlignment="1">
      <alignment horizontal="center"/>
    </xf>
    <xf numFmtId="1" fontId="12" fillId="2" borderId="12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0" xfId="0" applyFill="1"/>
    <xf numFmtId="0" fontId="0" fillId="0" borderId="4" xfId="0" applyBorder="1"/>
    <xf numFmtId="0" fontId="0" fillId="3" borderId="8" xfId="0" applyFill="1" applyBorder="1"/>
    <xf numFmtId="0" fontId="0" fillId="3" borderId="35" xfId="0" applyFill="1" applyBorder="1"/>
    <xf numFmtId="0" fontId="0" fillId="0" borderId="8" xfId="0" applyBorder="1"/>
    <xf numFmtId="0" fontId="0" fillId="0" borderId="35" xfId="0" applyBorder="1"/>
    <xf numFmtId="14" fontId="24" fillId="3" borderId="5" xfId="6" applyNumberFormat="1" applyFont="1" applyFill="1" applyBorder="1" applyAlignment="1">
      <alignment horizontal="center" vertical="center"/>
    </xf>
    <xf numFmtId="1" fontId="24" fillId="3" borderId="5" xfId="6" applyNumberFormat="1" applyFont="1" applyFill="1" applyBorder="1" applyAlignment="1">
      <alignment horizontal="center" vertical="center"/>
    </xf>
    <xf numFmtId="0" fontId="2" fillId="3" borderId="0" xfId="6" applyFill="1" applyAlignment="1">
      <alignment vertical="center"/>
    </xf>
    <xf numFmtId="0" fontId="2" fillId="3" borderId="0" xfId="6" applyFill="1" applyAlignment="1">
      <alignment horizontal="center" vertical="center"/>
    </xf>
    <xf numFmtId="1" fontId="24" fillId="3" borderId="36" xfId="6" applyNumberFormat="1" applyFont="1" applyFill="1" applyBorder="1" applyAlignment="1">
      <alignment horizontal="center" vertical="center"/>
    </xf>
    <xf numFmtId="0" fontId="24" fillId="3" borderId="36" xfId="6" applyFont="1" applyFill="1" applyBorder="1" applyAlignment="1">
      <alignment horizontal="center" vertical="center"/>
    </xf>
    <xf numFmtId="0" fontId="26" fillId="3" borderId="40" xfId="6" applyFont="1" applyFill="1" applyBorder="1" applyAlignment="1">
      <alignment horizontal="center" vertical="center" wrapText="1"/>
    </xf>
    <xf numFmtId="0" fontId="26" fillId="3" borderId="36" xfId="6" applyFont="1" applyFill="1" applyBorder="1" applyAlignment="1">
      <alignment horizontal="center" vertical="center" wrapText="1"/>
    </xf>
    <xf numFmtId="0" fontId="26" fillId="3" borderId="39" xfId="6" applyFont="1" applyFill="1" applyBorder="1" applyAlignment="1">
      <alignment horizontal="center" vertical="center" wrapText="1"/>
    </xf>
    <xf numFmtId="0" fontId="27" fillId="3" borderId="39" xfId="6" quotePrefix="1" applyFont="1" applyFill="1" applyBorder="1" applyAlignment="1">
      <alignment horizontal="center" vertical="center" wrapText="1"/>
    </xf>
    <xf numFmtId="0" fontId="27" fillId="3" borderId="39" xfId="6" applyFont="1" applyFill="1" applyBorder="1" applyAlignment="1">
      <alignment horizontal="center" vertical="center" wrapText="1"/>
    </xf>
    <xf numFmtId="0" fontId="27" fillId="3" borderId="36" xfId="6" applyFont="1" applyFill="1" applyBorder="1" applyAlignment="1">
      <alignment horizontal="center" vertical="center" wrapText="1"/>
    </xf>
    <xf numFmtId="3" fontId="27" fillId="3" borderId="39" xfId="6" applyNumberFormat="1" applyFont="1" applyFill="1" applyBorder="1" applyAlignment="1">
      <alignment horizontal="center" vertical="center" wrapText="1"/>
    </xf>
    <xf numFmtId="0" fontId="27" fillId="15" borderId="39" xfId="6" applyFont="1" applyFill="1" applyBorder="1" applyAlignment="1">
      <alignment horizontal="center" vertical="center" wrapText="1"/>
    </xf>
    <xf numFmtId="3" fontId="28" fillId="15" borderId="5" xfId="6" applyNumberFormat="1" applyFont="1" applyFill="1" applyBorder="1" applyAlignment="1">
      <alignment horizontal="center" vertical="center"/>
    </xf>
    <xf numFmtId="2" fontId="27" fillId="3" borderId="39" xfId="6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3" fontId="27" fillId="16" borderId="39" xfId="6" applyNumberFormat="1" applyFont="1" applyFill="1" applyBorder="1" applyAlignment="1">
      <alignment horizontal="center" vertical="center" wrapText="1"/>
    </xf>
    <xf numFmtId="4" fontId="27" fillId="16" borderId="39" xfId="6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 applyProtection="1">
      <alignment horizontal="center"/>
      <protection locked="0"/>
    </xf>
    <xf numFmtId="3" fontId="27" fillId="0" borderId="5" xfId="0" applyNumberFormat="1" applyFont="1" applyBorder="1" applyAlignment="1">
      <alignment horizontal="center"/>
    </xf>
    <xf numFmtId="3" fontId="27" fillId="3" borderId="5" xfId="0" applyNumberFormat="1" applyFont="1" applyFill="1" applyBorder="1" applyAlignment="1">
      <alignment horizontal="center"/>
    </xf>
    <xf numFmtId="4" fontId="27" fillId="15" borderId="5" xfId="7" applyNumberFormat="1" applyFont="1" applyFill="1" applyBorder="1" applyAlignment="1" applyProtection="1">
      <alignment horizontal="center" vertical="center"/>
      <protection locked="0"/>
    </xf>
    <xf numFmtId="4" fontId="28" fillId="15" borderId="7" xfId="7" applyNumberFormat="1" applyFont="1" applyFill="1" applyBorder="1" applyAlignment="1" applyProtection="1">
      <alignment horizontal="center" vertical="center"/>
      <protection locked="0"/>
    </xf>
    <xf numFmtId="167" fontId="10" fillId="3" borderId="6" xfId="6" applyNumberFormat="1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/>
    </xf>
    <xf numFmtId="0" fontId="27" fillId="3" borderId="43" xfId="0" applyFont="1" applyFill="1" applyBorder="1" applyAlignment="1">
      <alignment horizontal="center"/>
    </xf>
    <xf numFmtId="3" fontId="10" fillId="3" borderId="35" xfId="6" applyNumberFormat="1" applyFont="1" applyFill="1" applyBorder="1" applyAlignment="1">
      <alignment horizontal="center" vertical="center"/>
    </xf>
    <xf numFmtId="3" fontId="10" fillId="3" borderId="6" xfId="6" applyNumberFormat="1" applyFont="1" applyFill="1" applyBorder="1" applyAlignment="1">
      <alignment horizontal="center" vertical="center"/>
    </xf>
    <xf numFmtId="3" fontId="29" fillId="15" borderId="6" xfId="6" applyNumberFormat="1" applyFont="1" applyFill="1" applyBorder="1" applyAlignment="1">
      <alignment horizontal="center" vertical="center"/>
    </xf>
    <xf numFmtId="168" fontId="29" fillId="15" borderId="6" xfId="0" applyNumberFormat="1" applyFont="1" applyFill="1" applyBorder="1" applyAlignment="1">
      <alignment horizontal="center" vertical="center"/>
    </xf>
    <xf numFmtId="3" fontId="24" fillId="17" borderId="6" xfId="6" applyNumberFormat="1" applyFont="1" applyFill="1" applyBorder="1" applyAlignment="1">
      <alignment horizontal="center" vertical="center"/>
    </xf>
    <xf numFmtId="167" fontId="10" fillId="3" borderId="1" xfId="6" applyNumberFormat="1" applyFont="1" applyFill="1" applyBorder="1" applyAlignment="1">
      <alignment horizontal="center" vertical="center"/>
    </xf>
    <xf numFmtId="169" fontId="29" fillId="15" borderId="6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44" xfId="0" applyBorder="1"/>
    <xf numFmtId="0" fontId="0" fillId="0" borderId="45" xfId="0" applyBorder="1"/>
    <xf numFmtId="14" fontId="0" fillId="0" borderId="5" xfId="0" applyNumberFormat="1" applyBorder="1" applyAlignment="1">
      <alignment horizontal="center"/>
    </xf>
    <xf numFmtId="2" fontId="27" fillId="15" borderId="39" xfId="6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/>
    </xf>
    <xf numFmtId="166" fontId="13" fillId="0" borderId="10" xfId="2" applyNumberFormat="1" applyFont="1" applyBorder="1" applyAlignment="1">
      <alignment horizontal="center"/>
    </xf>
    <xf numFmtId="41" fontId="13" fillId="0" borderId="11" xfId="2" applyFont="1" applyBorder="1" applyAlignment="1">
      <alignment horizontal="center"/>
    </xf>
    <xf numFmtId="166" fontId="13" fillId="0" borderId="5" xfId="2" applyNumberFormat="1" applyFont="1" applyBorder="1" applyAlignment="1">
      <alignment horizontal="center"/>
    </xf>
    <xf numFmtId="41" fontId="13" fillId="0" borderId="19" xfId="2" applyFont="1" applyBorder="1" applyAlignment="1">
      <alignment horizontal="center"/>
    </xf>
    <xf numFmtId="166" fontId="32" fillId="10" borderId="6" xfId="2" applyNumberFormat="1" applyFont="1" applyFill="1" applyBorder="1" applyAlignment="1">
      <alignment horizontal="center"/>
    </xf>
    <xf numFmtId="41" fontId="32" fillId="10" borderId="6" xfId="2" applyFont="1" applyFill="1" applyBorder="1" applyAlignment="1">
      <alignment horizontal="center"/>
    </xf>
    <xf numFmtId="3" fontId="28" fillId="3" borderId="46" xfId="6" applyNumberFormat="1" applyFont="1" applyFill="1" applyBorder="1" applyAlignment="1">
      <alignment vertical="center" wrapText="1"/>
    </xf>
    <xf numFmtId="3" fontId="28" fillId="3" borderId="0" xfId="6" applyNumberFormat="1" applyFont="1" applyFill="1" applyAlignment="1">
      <alignment vertical="center" wrapText="1"/>
    </xf>
    <xf numFmtId="0" fontId="2" fillId="3" borderId="47" xfId="6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0" borderId="0" xfId="0" applyAlignment="1">
      <alignment vertical="center"/>
    </xf>
    <xf numFmtId="0" fontId="33" fillId="3" borderId="0" xfId="0" applyFont="1" applyFill="1"/>
    <xf numFmtId="16" fontId="12" fillId="3" borderId="5" xfId="0" applyNumberFormat="1" applyFont="1" applyFill="1" applyBorder="1" applyAlignment="1">
      <alignment horizontal="center"/>
    </xf>
    <xf numFmtId="20" fontId="12" fillId="3" borderId="5" xfId="0" applyNumberFormat="1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/>
    </xf>
    <xf numFmtId="2" fontId="15" fillId="3" borderId="5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2" fontId="5" fillId="14" borderId="22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12" fillId="3" borderId="0" xfId="0" applyNumberFormat="1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3" fontId="12" fillId="5" borderId="0" xfId="0" applyNumberFormat="1" applyFont="1" applyFill="1" applyBorder="1" applyAlignment="1">
      <alignment horizontal="center"/>
    </xf>
    <xf numFmtId="16" fontId="12" fillId="3" borderId="0" xfId="0" applyNumberFormat="1" applyFont="1" applyFill="1" applyBorder="1" applyAlignment="1">
      <alignment horizontal="center"/>
    </xf>
    <xf numFmtId="20" fontId="12" fillId="3" borderId="0" xfId="0" applyNumberFormat="1" applyFont="1" applyFill="1" applyBorder="1" applyAlignment="1">
      <alignment horizontal="center" wrapText="1"/>
    </xf>
    <xf numFmtId="41" fontId="12" fillId="3" borderId="0" xfId="2" applyFont="1" applyFill="1" applyBorder="1" applyAlignment="1">
      <alignment horizontal="center"/>
    </xf>
    <xf numFmtId="2" fontId="15" fillId="3" borderId="0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/>
    </xf>
    <xf numFmtId="0" fontId="7" fillId="3" borderId="0" xfId="0" applyFont="1" applyFill="1" applyBorder="1"/>
    <xf numFmtId="4" fontId="9" fillId="6" borderId="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2" fontId="6" fillId="3" borderId="0" xfId="0" applyNumberFormat="1" applyFont="1" applyFill="1" applyBorder="1" applyAlignment="1">
      <alignment wrapText="1"/>
    </xf>
    <xf numFmtId="0" fontId="2" fillId="3" borderId="0" xfId="0" applyFont="1" applyFill="1" applyBorder="1"/>
    <xf numFmtId="0" fontId="11" fillId="3" borderId="0" xfId="0" applyFont="1" applyFill="1" applyBorder="1" applyAlignment="1" applyProtection="1">
      <alignment horizontal="center"/>
      <protection locked="0"/>
    </xf>
    <xf numFmtId="164" fontId="11" fillId="3" borderId="0" xfId="0" applyNumberFormat="1" applyFont="1" applyFill="1" applyBorder="1" applyAlignment="1" applyProtection="1">
      <alignment horizontal="center"/>
      <protection locked="0"/>
    </xf>
    <xf numFmtId="0" fontId="14" fillId="3" borderId="0" xfId="0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center" wrapText="1"/>
    </xf>
    <xf numFmtId="165" fontId="12" fillId="3" borderId="0" xfId="0" applyNumberFormat="1" applyFont="1" applyFill="1" applyBorder="1" applyAlignment="1">
      <alignment horizontal="center"/>
    </xf>
    <xf numFmtId="41" fontId="18" fillId="3" borderId="0" xfId="2" applyFont="1" applyFill="1" applyBorder="1" applyAlignment="1">
      <alignment horizontal="center"/>
    </xf>
    <xf numFmtId="170" fontId="22" fillId="3" borderId="0" xfId="2" applyNumberFormat="1" applyFont="1" applyFill="1" applyBorder="1" applyAlignment="1">
      <alignment horizontal="center"/>
    </xf>
    <xf numFmtId="41" fontId="22" fillId="3" borderId="0" xfId="2" applyFont="1" applyFill="1" applyBorder="1" applyAlignment="1">
      <alignment horizontal="center"/>
    </xf>
    <xf numFmtId="2" fontId="13" fillId="5" borderId="0" xfId="0" applyNumberFormat="1" applyFont="1" applyFill="1" applyBorder="1" applyAlignment="1">
      <alignment horizontal="center"/>
    </xf>
    <xf numFmtId="3" fontId="13" fillId="5" borderId="0" xfId="0" applyNumberFormat="1" applyFont="1" applyFill="1" applyBorder="1" applyAlignment="1">
      <alignment horizontal="center"/>
    </xf>
    <xf numFmtId="41" fontId="2" fillId="3" borderId="0" xfId="0" applyNumberFormat="1" applyFont="1" applyFill="1" applyBorder="1" applyAlignment="1">
      <alignment horizontal="center" wrapText="1"/>
    </xf>
    <xf numFmtId="4" fontId="14" fillId="3" borderId="0" xfId="0" applyNumberFormat="1" applyFont="1" applyFill="1" applyBorder="1" applyAlignment="1">
      <alignment wrapText="1"/>
    </xf>
    <xf numFmtId="4" fontId="14" fillId="3" borderId="0" xfId="0" applyNumberFormat="1" applyFont="1" applyFill="1" applyBorder="1" applyAlignment="1">
      <alignment horizontal="center" wrapText="1"/>
    </xf>
    <xf numFmtId="41" fontId="17" fillId="3" borderId="0" xfId="2" applyFont="1" applyFill="1" applyBorder="1"/>
    <xf numFmtId="0" fontId="19" fillId="3" borderId="0" xfId="0" applyFont="1" applyFill="1" applyBorder="1" applyAlignment="1">
      <alignment horizontal="center" wrapText="1"/>
    </xf>
    <xf numFmtId="0" fontId="21" fillId="18" borderId="0" xfId="0" applyFont="1" applyFill="1" applyBorder="1" applyAlignment="1">
      <alignment horizontal="center" vertical="center" wrapText="1"/>
    </xf>
    <xf numFmtId="41" fontId="6" fillId="3" borderId="0" xfId="2" applyFont="1" applyFill="1" applyBorder="1" applyAlignment="1">
      <alignment wrapText="1"/>
    </xf>
    <xf numFmtId="0" fontId="18" fillId="18" borderId="0" xfId="0" applyFont="1" applyFill="1" applyBorder="1" applyAlignment="1">
      <alignment horizontal="center" vertical="center" wrapText="1"/>
    </xf>
    <xf numFmtId="2" fontId="5" fillId="5" borderId="0" xfId="0" applyNumberFormat="1" applyFont="1" applyFill="1" applyBorder="1" applyAlignment="1">
      <alignment horizontal="center"/>
    </xf>
    <xf numFmtId="3" fontId="18" fillId="6" borderId="0" xfId="0" applyNumberFormat="1" applyFont="1" applyFill="1" applyBorder="1" applyAlignment="1">
      <alignment wrapText="1"/>
    </xf>
    <xf numFmtId="3" fontId="18" fillId="6" borderId="0" xfId="0" applyNumberFormat="1" applyFont="1" applyFill="1" applyBorder="1" applyAlignment="1">
      <alignment horizontal="right" wrapText="1"/>
    </xf>
    <xf numFmtId="3" fontId="18" fillId="5" borderId="0" xfId="0" applyNumberFormat="1" applyFont="1" applyFill="1" applyBorder="1" applyAlignment="1">
      <alignment horizontal="center"/>
    </xf>
    <xf numFmtId="3" fontId="22" fillId="6" borderId="0" xfId="0" applyNumberFormat="1" applyFont="1" applyFill="1" applyBorder="1" applyAlignment="1">
      <alignment wrapText="1"/>
    </xf>
    <xf numFmtId="41" fontId="7" fillId="3" borderId="0" xfId="2" applyFont="1" applyFill="1" applyBorder="1"/>
    <xf numFmtId="0" fontId="11" fillId="0" borderId="0" xfId="0" applyFont="1" applyBorder="1" applyAlignment="1">
      <alignment horizontal="left"/>
    </xf>
    <xf numFmtId="3" fontId="11" fillId="2" borderId="0" xfId="0" applyNumberFormat="1" applyFont="1" applyFill="1" applyBorder="1" applyAlignment="1">
      <alignment horizontal="left"/>
    </xf>
    <xf numFmtId="4" fontId="11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 applyProtection="1">
      <alignment horizontal="left"/>
      <protection locked="0"/>
    </xf>
    <xf numFmtId="49" fontId="11" fillId="2" borderId="0" xfId="1" applyNumberFormat="1" applyFont="1" applyFill="1" applyBorder="1" applyAlignment="1" applyProtection="1">
      <alignment horizontal="left"/>
      <protection locked="0"/>
    </xf>
    <xf numFmtId="1" fontId="11" fillId="0" borderId="0" xfId="0" applyNumberFormat="1" applyFont="1" applyBorder="1" applyAlignment="1">
      <alignment horizontal="left"/>
    </xf>
    <xf numFmtId="0" fontId="37" fillId="2" borderId="0" xfId="0" applyFont="1" applyFill="1" applyProtection="1">
      <protection locked="0"/>
    </xf>
    <xf numFmtId="0" fontId="37" fillId="0" borderId="0" xfId="0" applyFont="1" applyProtection="1">
      <protection locked="0"/>
    </xf>
    <xf numFmtId="0" fontId="38" fillId="2" borderId="0" xfId="0" applyFont="1" applyFill="1" applyProtection="1">
      <protection locked="0"/>
    </xf>
    <xf numFmtId="14" fontId="39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11" fillId="19" borderId="5" xfId="0" applyFont="1" applyFill="1" applyBorder="1" applyAlignment="1" applyProtection="1">
      <alignment horizontal="center"/>
      <protection locked="0"/>
    </xf>
    <xf numFmtId="164" fontId="11" fillId="19" borderId="5" xfId="0" applyNumberFormat="1" applyFont="1" applyFill="1" applyBorder="1" applyAlignment="1" applyProtection="1">
      <alignment horizontal="center"/>
      <protection locked="0"/>
    </xf>
    <xf numFmtId="0" fontId="12" fillId="3" borderId="38" xfId="0" applyFont="1" applyFill="1" applyBorder="1" applyAlignment="1">
      <alignment horizontal="center"/>
    </xf>
    <xf numFmtId="41" fontId="18" fillId="3" borderId="0" xfId="2" applyFont="1" applyFill="1" applyBorder="1" applyAlignment="1">
      <alignment horizontal="center"/>
    </xf>
    <xf numFmtId="0" fontId="21" fillId="9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14" fontId="39" fillId="0" borderId="0" xfId="0" applyNumberFormat="1" applyFont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2" fontId="39" fillId="0" borderId="0" xfId="0" applyNumberFormat="1" applyFont="1" applyBorder="1" applyAlignment="1">
      <alignment horizontal="center"/>
    </xf>
    <xf numFmtId="3" fontId="39" fillId="2" borderId="0" xfId="0" applyNumberFormat="1" applyFont="1" applyFill="1" applyBorder="1" applyAlignment="1">
      <alignment horizontal="center"/>
    </xf>
    <xf numFmtId="2" fontId="39" fillId="2" borderId="0" xfId="0" applyNumberFormat="1" applyFont="1" applyFill="1" applyBorder="1" applyAlignment="1">
      <alignment horizontal="center"/>
    </xf>
    <xf numFmtId="3" fontId="39" fillId="5" borderId="0" xfId="0" applyNumberFormat="1" applyFont="1" applyFill="1" applyBorder="1" applyAlignment="1">
      <alignment horizontal="center"/>
    </xf>
    <xf numFmtId="171" fontId="17" fillId="0" borderId="0" xfId="2" applyNumberFormat="1" applyFont="1"/>
    <xf numFmtId="164" fontId="39" fillId="0" borderId="0" xfId="0" applyNumberFormat="1" applyFont="1" applyAlignment="1">
      <alignment horizontal="center" wrapText="1"/>
    </xf>
    <xf numFmtId="172" fontId="39" fillId="0" borderId="0" xfId="0" applyNumberFormat="1" applyFont="1" applyAlignment="1">
      <alignment horizontal="center" wrapText="1"/>
    </xf>
    <xf numFmtId="0" fontId="2" fillId="5" borderId="0" xfId="0" applyFont="1" applyFill="1" applyBorder="1" applyAlignment="1">
      <alignment horizontal="center"/>
    </xf>
    <xf numFmtId="166" fontId="22" fillId="3" borderId="0" xfId="2" applyNumberFormat="1" applyFont="1" applyFill="1" applyBorder="1" applyAlignment="1">
      <alignment horizontal="center"/>
    </xf>
    <xf numFmtId="2" fontId="12" fillId="5" borderId="0" xfId="0" applyNumberFormat="1" applyFont="1" applyFill="1" applyBorder="1" applyAlignment="1">
      <alignment horizontal="center"/>
    </xf>
    <xf numFmtId="1" fontId="41" fillId="0" borderId="0" xfId="0" applyNumberFormat="1" applyFont="1" applyBorder="1" applyAlignment="1">
      <alignment horizontal="left" vertical="top"/>
    </xf>
    <xf numFmtId="17" fontId="36" fillId="0" borderId="41" xfId="0" applyNumberFormat="1" applyFont="1" applyBorder="1" applyAlignment="1">
      <alignment horizontal="center" vertical="center" textRotation="90"/>
    </xf>
    <xf numFmtId="17" fontId="36" fillId="0" borderId="39" xfId="0" applyNumberFormat="1" applyFont="1" applyBorder="1" applyAlignment="1">
      <alignment horizontal="center" vertical="center" textRotation="90"/>
    </xf>
    <xf numFmtId="0" fontId="20" fillId="3" borderId="0" xfId="0" applyFont="1" applyFill="1" applyBorder="1" applyAlignment="1">
      <alignment horizontal="center" vertical="center" textRotation="90"/>
    </xf>
    <xf numFmtId="0" fontId="18" fillId="9" borderId="1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32" xfId="0" applyFont="1" applyFill="1" applyBorder="1" applyAlignment="1">
      <alignment horizontal="center" vertical="center" wrapText="1"/>
    </xf>
    <xf numFmtId="0" fontId="18" fillId="18" borderId="0" xfId="0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40" fillId="2" borderId="0" xfId="0" applyFont="1" applyFill="1" applyAlignment="1" applyProtection="1">
      <alignment horizontal="center"/>
      <protection locked="0"/>
    </xf>
    <xf numFmtId="0" fontId="21" fillId="18" borderId="0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textRotation="90"/>
    </xf>
    <xf numFmtId="0" fontId="21" fillId="9" borderId="17" xfId="0" applyFont="1" applyFill="1" applyBorder="1" applyAlignment="1">
      <alignment horizontal="center" vertical="center" wrapText="1"/>
    </xf>
    <xf numFmtId="0" fontId="21" fillId="9" borderId="40" xfId="0" applyFont="1" applyFill="1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 applyProtection="1">
      <alignment horizontal="center"/>
      <protection locked="0"/>
    </xf>
    <xf numFmtId="41" fontId="18" fillId="3" borderId="0" xfId="2" applyFont="1" applyFill="1" applyBorder="1" applyAlignment="1">
      <alignment horizontal="center"/>
    </xf>
    <xf numFmtId="2" fontId="8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4" fontId="9" fillId="7" borderId="0" xfId="0" applyNumberFormat="1" applyFont="1" applyFill="1" applyAlignment="1">
      <alignment horizontal="center" wrapText="1"/>
    </xf>
    <xf numFmtId="0" fontId="35" fillId="19" borderId="5" xfId="0" applyFont="1" applyFill="1" applyBorder="1" applyAlignment="1">
      <alignment horizontal="center" vertical="center" wrapText="1"/>
    </xf>
    <xf numFmtId="164" fontId="11" fillId="19" borderId="5" xfId="0" applyNumberFormat="1" applyFont="1" applyFill="1" applyBorder="1" applyAlignment="1" applyProtection="1">
      <alignment horizontal="center"/>
      <protection locked="0"/>
    </xf>
    <xf numFmtId="164" fontId="11" fillId="0" borderId="15" xfId="0" applyNumberFormat="1" applyFont="1" applyBorder="1" applyAlignment="1" applyProtection="1">
      <alignment horizontal="center"/>
      <protection locked="0"/>
    </xf>
    <xf numFmtId="164" fontId="11" fillId="0" borderId="16" xfId="0" applyNumberFormat="1" applyFont="1" applyBorder="1" applyAlignment="1" applyProtection="1">
      <alignment horizontal="center"/>
      <protection locked="0"/>
    </xf>
    <xf numFmtId="164" fontId="11" fillId="0" borderId="17" xfId="0" applyNumberFormat="1" applyFont="1" applyBorder="1" applyAlignment="1" applyProtection="1">
      <alignment horizontal="center"/>
      <protection locked="0"/>
    </xf>
    <xf numFmtId="41" fontId="18" fillId="10" borderId="1" xfId="2" applyFont="1" applyFill="1" applyBorder="1" applyAlignment="1">
      <alignment horizontal="center"/>
    </xf>
    <xf numFmtId="41" fontId="18" fillId="10" borderId="3" xfId="2" applyFont="1" applyFill="1" applyBorder="1" applyAlignment="1">
      <alignment horizontal="center"/>
    </xf>
    <xf numFmtId="0" fontId="24" fillId="3" borderId="36" xfId="6" applyFont="1" applyFill="1" applyBorder="1" applyAlignment="1">
      <alignment horizontal="center" vertical="center"/>
    </xf>
    <xf numFmtId="0" fontId="24" fillId="3" borderId="37" xfId="6" applyFont="1" applyFill="1" applyBorder="1" applyAlignment="1">
      <alignment horizontal="center" vertical="center"/>
    </xf>
    <xf numFmtId="0" fontId="25" fillId="15" borderId="5" xfId="6" applyFont="1" applyFill="1" applyBorder="1" applyAlignment="1">
      <alignment horizontal="center" vertical="center"/>
    </xf>
    <xf numFmtId="0" fontId="25" fillId="15" borderId="39" xfId="6" applyFont="1" applyFill="1" applyBorder="1" applyAlignment="1">
      <alignment horizontal="center" vertical="center"/>
    </xf>
    <xf numFmtId="0" fontId="25" fillId="15" borderId="36" xfId="6" applyFont="1" applyFill="1" applyBorder="1" applyAlignment="1">
      <alignment horizontal="center" vertical="center"/>
    </xf>
    <xf numFmtId="0" fontId="25" fillId="15" borderId="37" xfId="6" applyFont="1" applyFill="1" applyBorder="1" applyAlignment="1">
      <alignment horizontal="center" vertical="center"/>
    </xf>
    <xf numFmtId="0" fontId="25" fillId="15" borderId="38" xfId="6" applyFont="1" applyFill="1" applyBorder="1" applyAlignment="1">
      <alignment horizontal="center" vertical="center"/>
    </xf>
    <xf numFmtId="1" fontId="24" fillId="3" borderId="5" xfId="6" applyNumberFormat="1" applyFont="1" applyFill="1" applyBorder="1" applyAlignment="1">
      <alignment horizontal="center" vertical="center"/>
    </xf>
    <xf numFmtId="3" fontId="25" fillId="15" borderId="36" xfId="6" applyNumberFormat="1" applyFont="1" applyFill="1" applyBorder="1" applyAlignment="1">
      <alignment horizontal="center" vertical="center"/>
    </xf>
    <xf numFmtId="3" fontId="25" fillId="15" borderId="37" xfId="6" applyNumberFormat="1" applyFont="1" applyFill="1" applyBorder="1" applyAlignment="1">
      <alignment horizontal="center" vertical="center"/>
    </xf>
    <xf numFmtId="3" fontId="25" fillId="15" borderId="38" xfId="6" applyNumberFormat="1" applyFont="1" applyFill="1" applyBorder="1" applyAlignment="1">
      <alignment horizontal="center" vertical="center"/>
    </xf>
    <xf numFmtId="14" fontId="25" fillId="15" borderId="36" xfId="6" applyNumberFormat="1" applyFont="1" applyFill="1" applyBorder="1" applyAlignment="1" applyProtection="1">
      <alignment horizontal="center" vertical="center"/>
      <protection locked="0"/>
    </xf>
    <xf numFmtId="14" fontId="25" fillId="15" borderId="38" xfId="6" applyNumberFormat="1" applyFont="1" applyFill="1" applyBorder="1" applyAlignment="1" applyProtection="1">
      <alignment horizontal="center" vertical="center"/>
      <protection locked="0"/>
    </xf>
    <xf numFmtId="0" fontId="26" fillId="3" borderId="7" xfId="6" applyFont="1" applyFill="1" applyBorder="1" applyAlignment="1">
      <alignment horizontal="center" vertical="center" wrapText="1"/>
    </xf>
    <xf numFmtId="0" fontId="26" fillId="3" borderId="39" xfId="6" applyFont="1" applyFill="1" applyBorder="1" applyAlignment="1">
      <alignment horizontal="center" vertical="center" wrapText="1"/>
    </xf>
    <xf numFmtId="0" fontId="12" fillId="3" borderId="7" xfId="6" applyFont="1" applyFill="1" applyBorder="1" applyAlignment="1">
      <alignment horizontal="center" vertical="center" wrapText="1"/>
    </xf>
    <xf numFmtId="0" fontId="12" fillId="3" borderId="39" xfId="6" applyFont="1" applyFill="1" applyBorder="1" applyAlignment="1">
      <alignment horizontal="center" vertical="center" wrapText="1"/>
    </xf>
    <xf numFmtId="167" fontId="10" fillId="3" borderId="1" xfId="6" applyNumberFormat="1" applyFont="1" applyFill="1" applyBorder="1" applyAlignment="1">
      <alignment horizontal="center" vertical="center"/>
    </xf>
    <xf numFmtId="167" fontId="10" fillId="3" borderId="3" xfId="6" applyNumberFormat="1" applyFont="1" applyFill="1" applyBorder="1" applyAlignment="1">
      <alignment horizontal="center" vertical="center"/>
    </xf>
    <xf numFmtId="3" fontId="26" fillId="3" borderId="7" xfId="6" applyNumberFormat="1" applyFont="1" applyFill="1" applyBorder="1" applyAlignment="1">
      <alignment horizontal="center" vertical="center" wrapText="1"/>
    </xf>
    <xf numFmtId="3" fontId="26" fillId="3" borderId="39" xfId="6" applyNumberFormat="1" applyFont="1" applyFill="1" applyBorder="1" applyAlignment="1">
      <alignment horizontal="center" vertical="center" wrapText="1"/>
    </xf>
    <xf numFmtId="3" fontId="26" fillId="15" borderId="7" xfId="6" applyNumberFormat="1" applyFont="1" applyFill="1" applyBorder="1" applyAlignment="1">
      <alignment horizontal="center" vertical="center" wrapText="1"/>
    </xf>
    <xf numFmtId="3" fontId="26" fillId="15" borderId="39" xfId="6" applyNumberFormat="1" applyFont="1" applyFill="1" applyBorder="1" applyAlignment="1">
      <alignment horizontal="center" vertical="center" wrapText="1"/>
    </xf>
    <xf numFmtId="0" fontId="26" fillId="15" borderId="7" xfId="6" applyFont="1" applyFill="1" applyBorder="1" applyAlignment="1">
      <alignment horizontal="center" vertical="center" wrapText="1"/>
    </xf>
    <xf numFmtId="0" fontId="26" fillId="15" borderId="39" xfId="6" applyFont="1" applyFill="1" applyBorder="1" applyAlignment="1">
      <alignment horizontal="center" vertical="center" wrapText="1"/>
    </xf>
    <xf numFmtId="3" fontId="28" fillId="3" borderId="7" xfId="6" applyNumberFormat="1" applyFont="1" applyFill="1" applyBorder="1" applyAlignment="1">
      <alignment horizontal="center" vertical="center" wrapText="1"/>
    </xf>
    <xf numFmtId="3" fontId="28" fillId="3" borderId="41" xfId="6" applyNumberFormat="1" applyFont="1" applyFill="1" applyBorder="1" applyAlignment="1">
      <alignment horizontal="center" vertical="center" wrapText="1"/>
    </xf>
    <xf numFmtId="3" fontId="28" fillId="3" borderId="39" xfId="6" applyNumberFormat="1" applyFont="1" applyFill="1" applyBorder="1" applyAlignment="1">
      <alignment horizontal="center" vertical="center" wrapText="1"/>
    </xf>
    <xf numFmtId="14" fontId="26" fillId="3" borderId="7" xfId="6" applyNumberFormat="1" applyFont="1" applyFill="1" applyBorder="1" applyAlignment="1">
      <alignment horizontal="center" vertical="center" wrapText="1"/>
    </xf>
    <xf numFmtId="14" fontId="26" fillId="3" borderId="39" xfId="6" applyNumberFormat="1" applyFont="1" applyFill="1" applyBorder="1" applyAlignment="1">
      <alignment horizontal="center" vertical="center" wrapText="1"/>
    </xf>
    <xf numFmtId="0" fontId="26" fillId="3" borderId="7" xfId="6" quotePrefix="1" applyFont="1" applyFill="1" applyBorder="1" applyAlignment="1">
      <alignment horizontal="center" vertical="center" wrapText="1"/>
    </xf>
    <xf numFmtId="0" fontId="26" fillId="3" borderId="39" xfId="6" quotePrefix="1" applyFont="1" applyFill="1" applyBorder="1" applyAlignment="1">
      <alignment horizontal="center" vertical="center" wrapText="1"/>
    </xf>
    <xf numFmtId="14" fontId="25" fillId="15" borderId="5" xfId="6" applyNumberFormat="1" applyFont="1" applyFill="1" applyBorder="1" applyAlignment="1" applyProtection="1">
      <alignment horizontal="center" vertical="center"/>
      <protection locked="0"/>
    </xf>
    <xf numFmtId="0" fontId="26" fillId="3" borderId="36" xfId="6" applyFont="1" applyFill="1" applyBorder="1" applyAlignment="1">
      <alignment horizontal="center" vertical="center" wrapText="1"/>
    </xf>
    <xf numFmtId="0" fontId="26" fillId="3" borderId="37" xfId="6" applyFont="1" applyFill="1" applyBorder="1" applyAlignment="1">
      <alignment horizontal="center" vertical="center" wrapText="1"/>
    </xf>
    <xf numFmtId="0" fontId="26" fillId="3" borderId="38" xfId="6" applyFont="1" applyFill="1" applyBorder="1" applyAlignment="1">
      <alignment horizontal="center" vertical="center" wrapText="1"/>
    </xf>
  </cellXfs>
  <cellStyles count="8">
    <cellStyle name="Millares" xfId="1" builtinId="3"/>
    <cellStyle name="Millares [0]" xfId="2" builtinId="6"/>
    <cellStyle name="Millares [0] 2" xfId="5" xr:uid="{14117E6B-53C2-4ABF-9C6F-C7900FC216B9}"/>
    <cellStyle name="Millares 2" xfId="4" xr:uid="{D85694EF-44F6-457C-B4BE-75126B3AEB3C}"/>
    <cellStyle name="Millares 3" xfId="3" xr:uid="{5FEE5960-8223-443F-8FA0-D1588F85657C}"/>
    <cellStyle name="Normal" xfId="0" builtinId="0"/>
    <cellStyle name="Normal 2" xfId="6" xr:uid="{0C4BE69B-77C1-4D7D-AA11-D99BD7A69EBC}"/>
    <cellStyle name="Porcentaje 2 2" xfId="7" xr:uid="{75B710BB-65CC-4E46-BE0D-74854F2023A7}"/>
  </cellStyles>
  <dxfs count="0"/>
  <tableStyles count="0" defaultTableStyle="TableStyleMedium2" defaultPivotStyle="PivotStyleLight16"/>
  <colors>
    <mruColors>
      <color rgb="FFFFFFFF"/>
      <color rgb="FF8497B0"/>
      <color rgb="FFFFB633"/>
      <color rgb="FFEAEAEA"/>
      <color rgb="FF808080"/>
      <color rgb="FF647C9C"/>
      <color rgb="FFF8C7A2"/>
      <color rgb="FFE9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23812</xdr:colOff>
      <xdr:row>0</xdr:row>
      <xdr:rowOff>139332</xdr:rowOff>
    </xdr:from>
    <xdr:ext cx="1098754" cy="372637"/>
    <xdr:pic>
      <xdr:nvPicPr>
        <xdr:cNvPr id="2" name="image2.png">
          <a:extLst>
            <a:ext uri="{FF2B5EF4-FFF2-40B4-BE49-F238E27FC236}">
              <a16:creationId xmlns:a16="http://schemas.microsoft.com/office/drawing/2014/main" id="{73BDF9CA-AB3C-4DDF-A454-9B825BFE47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23156" y="139332"/>
          <a:ext cx="1098754" cy="372637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702468</xdr:colOff>
      <xdr:row>2</xdr:row>
      <xdr:rowOff>35717</xdr:rowOff>
    </xdr:from>
    <xdr:ext cx="497132" cy="443891"/>
    <xdr:pic>
      <xdr:nvPicPr>
        <xdr:cNvPr id="3" name="Imagen 2">
          <a:extLst>
            <a:ext uri="{FF2B5EF4-FFF2-40B4-BE49-F238E27FC236}">
              <a16:creationId xmlns:a16="http://schemas.microsoft.com/office/drawing/2014/main" id="{45373FB0-D7AC-4E20-8DFB-B03A6D4B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13537406" y="392905"/>
          <a:ext cx="497132" cy="443891"/>
        </a:xfrm>
        <a:prstGeom prst="rect">
          <a:avLst/>
        </a:prstGeom>
      </xdr:spPr>
    </xdr:pic>
    <xdr:clientData/>
  </xdr:oneCellAnchor>
  <xdr:twoCellAnchor editAs="oneCell">
    <xdr:from>
      <xdr:col>0</xdr:col>
      <xdr:colOff>161133</xdr:colOff>
      <xdr:row>1</xdr:row>
      <xdr:rowOff>47625</xdr:rowOff>
    </xdr:from>
    <xdr:to>
      <xdr:col>4</xdr:col>
      <xdr:colOff>381001</xdr:colOff>
      <xdr:row>3</xdr:row>
      <xdr:rowOff>136873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CE2D77-93BB-4B11-9AAE-9EC38CB4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3" y="226219"/>
          <a:ext cx="2017712" cy="44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499155</xdr:colOff>
      <xdr:row>1</xdr:row>
      <xdr:rowOff>167640</xdr:rowOff>
    </xdr:from>
    <xdr:ext cx="681945" cy="268871"/>
    <xdr:pic>
      <xdr:nvPicPr>
        <xdr:cNvPr id="3" name="image2.png">
          <a:extLst>
            <a:ext uri="{FF2B5EF4-FFF2-40B4-BE49-F238E27FC236}">
              <a16:creationId xmlns:a16="http://schemas.microsoft.com/office/drawing/2014/main" id="{292128AD-E23D-40D0-8E72-1706C2F4FA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63822" y="353907"/>
          <a:ext cx="681945" cy="268871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125403</xdr:colOff>
      <xdr:row>1</xdr:row>
      <xdr:rowOff>99061</xdr:rowOff>
    </xdr:from>
    <xdr:ext cx="221883" cy="198120"/>
    <xdr:pic>
      <xdr:nvPicPr>
        <xdr:cNvPr id="4" name="Imagen 3">
          <a:extLst>
            <a:ext uri="{FF2B5EF4-FFF2-40B4-BE49-F238E27FC236}">
              <a16:creationId xmlns:a16="http://schemas.microsoft.com/office/drawing/2014/main" id="{1315E6AD-2F71-41C0-8225-8FB7F9597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1"/>
        <a:stretch/>
      </xdr:blipFill>
      <xdr:spPr>
        <a:xfrm>
          <a:off x="5290070" y="285328"/>
          <a:ext cx="221883" cy="19812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</xdr:row>
      <xdr:rowOff>118533</xdr:rowOff>
    </xdr:from>
    <xdr:to>
      <xdr:col>3</xdr:col>
      <xdr:colOff>12082</xdr:colOff>
      <xdr:row>2</xdr:row>
      <xdr:rowOff>169334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F5A980-9418-536C-8F9A-86578989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7" y="304800"/>
          <a:ext cx="807948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499a5fc8c45fd5d/Escritorio/Glencor/Estados%20de%20pago/EP%202024/Estado%20pago%20ALTONORTE%20Mayo.xlsx" TargetMode="External"/><Relationship Id="rId1" Type="http://schemas.openxmlformats.org/officeDocument/2006/relationships/externalLinkPath" Target="https://d.docs.live.net/f499a5fc8c45fd5d/Escritorio/Glencor/Estados%20de%20pago/EP%202024/Estado%20pago%20ALTONORT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"/>
      <sheetName val="DETALLE "/>
      <sheetName val="EVALUACION"/>
      <sheetName val="REAJUSTE"/>
      <sheetName val="Turnos efectivo Mayo"/>
      <sheetName val="Resumen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B893F-00AC-421A-A25D-74688240E108}">
  <dimension ref="A2:AJ51"/>
  <sheetViews>
    <sheetView showGridLines="0" tabSelected="1" topLeftCell="A26" zoomScale="80" zoomScaleNormal="80" workbookViewId="0">
      <selection activeCell="K50" sqref="K50"/>
    </sheetView>
  </sheetViews>
  <sheetFormatPr baseColWidth="10" defaultColWidth="11.42578125" defaultRowHeight="14.25" x14ac:dyDescent="0.2"/>
  <cols>
    <col min="1" max="1" width="3.85546875" style="4" customWidth="1"/>
    <col min="2" max="2" width="6.42578125" style="4" customWidth="1"/>
    <col min="3" max="3" width="7.42578125" style="4" customWidth="1"/>
    <col min="4" max="4" width="9.140625" style="4" customWidth="1"/>
    <col min="5" max="5" width="11.5703125" style="4" customWidth="1"/>
    <col min="6" max="6" width="17.85546875" style="4" customWidth="1"/>
    <col min="7" max="7" width="9.28515625" style="4" customWidth="1"/>
    <col min="8" max="9" width="13.7109375" style="4" customWidth="1"/>
    <col min="10" max="10" width="14.42578125" style="4" customWidth="1"/>
    <col min="11" max="11" width="13.7109375" style="4" customWidth="1"/>
    <col min="12" max="12" width="16.7109375" style="4" customWidth="1"/>
    <col min="13" max="13" width="11.85546875" style="4" customWidth="1"/>
    <col min="14" max="14" width="13.28515625" style="4" customWidth="1"/>
    <col min="15" max="15" width="11.7109375" style="4" customWidth="1"/>
    <col min="16" max="16" width="17.5703125" style="4" customWidth="1"/>
    <col min="17" max="17" width="14.42578125" style="4" customWidth="1"/>
    <col min="18" max="18" width="15.5703125" style="43" customWidth="1"/>
    <col min="19" max="19" width="13.7109375" style="4" customWidth="1"/>
    <col min="20" max="20" width="11.42578125" style="4"/>
    <col min="21" max="21" width="12.42578125" style="4" customWidth="1"/>
    <col min="22" max="22" width="11.42578125" style="4"/>
    <col min="23" max="23" width="13" style="4" bestFit="1" customWidth="1"/>
    <col min="24" max="26" width="11.42578125" style="4"/>
    <col min="27" max="27" width="12.85546875" style="4" customWidth="1"/>
    <col min="28" max="16384" width="11.42578125" style="4"/>
  </cols>
  <sheetData>
    <row r="2" spans="2:36" x14ac:dyDescent="0.2"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3"/>
      <c r="S2" s="1"/>
      <c r="T2" s="170"/>
      <c r="U2" s="170"/>
      <c r="V2" s="170"/>
      <c r="W2" s="170"/>
      <c r="X2" s="170"/>
      <c r="Y2" s="170"/>
      <c r="Z2" s="170"/>
      <c r="AA2" s="170"/>
      <c r="AB2" s="170"/>
      <c r="AC2" s="168"/>
      <c r="AD2" s="168"/>
      <c r="AE2" s="168"/>
      <c r="AF2" s="168"/>
      <c r="AG2" s="168"/>
      <c r="AH2" s="168"/>
      <c r="AI2" s="168"/>
      <c r="AJ2" s="168"/>
    </row>
    <row r="3" spans="2:36" x14ac:dyDescent="0.2"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3"/>
      <c r="S3" s="1"/>
      <c r="T3" s="170"/>
      <c r="U3" s="170"/>
      <c r="V3" s="170"/>
      <c r="W3" s="170"/>
      <c r="X3" s="170"/>
      <c r="Y3" s="170"/>
      <c r="Z3" s="170"/>
      <c r="AA3" s="170"/>
      <c r="AB3" s="170"/>
      <c r="AC3" s="168"/>
      <c r="AD3" s="168"/>
      <c r="AE3" s="168"/>
      <c r="AF3" s="168"/>
      <c r="AG3" s="168"/>
      <c r="AH3" s="168"/>
      <c r="AI3" s="168"/>
      <c r="AJ3" s="168"/>
    </row>
    <row r="4" spans="2:36" ht="23.25" customHeight="1" x14ac:dyDescent="0.35">
      <c r="B4" s="1"/>
      <c r="C4" s="1"/>
      <c r="D4" s="1"/>
      <c r="E4" s="1"/>
      <c r="F4" s="2"/>
      <c r="G4" s="2"/>
      <c r="I4" s="58"/>
      <c r="J4" s="58"/>
      <c r="K4" s="58"/>
      <c r="L4" s="258" t="s">
        <v>0</v>
      </c>
      <c r="M4" s="258"/>
      <c r="N4" s="258"/>
      <c r="O4" s="258"/>
      <c r="P4" s="258"/>
      <c r="Q4" s="258"/>
      <c r="R4" s="258"/>
      <c r="S4" s="5"/>
      <c r="T4" s="170"/>
      <c r="U4" s="170"/>
      <c r="V4" s="170"/>
      <c r="W4" s="170"/>
      <c r="X4" s="170"/>
      <c r="Y4" s="170"/>
      <c r="Z4" s="170"/>
      <c r="AA4" s="170"/>
      <c r="AB4" s="170"/>
      <c r="AC4" s="168"/>
      <c r="AD4" s="168"/>
      <c r="AE4" s="168"/>
      <c r="AF4" s="168"/>
      <c r="AG4" s="168"/>
      <c r="AH4" s="168"/>
      <c r="AI4" s="168"/>
      <c r="AJ4" s="168"/>
    </row>
    <row r="5" spans="2:36" ht="14.45" customHeight="1" x14ac:dyDescent="0.2">
      <c r="B5" s="1"/>
      <c r="C5" s="1"/>
      <c r="D5" s="1"/>
      <c r="E5" s="1"/>
      <c r="G5" s="60"/>
      <c r="H5" s="60"/>
      <c r="I5" s="60"/>
      <c r="J5" s="60"/>
      <c r="K5" s="60"/>
      <c r="L5" s="259" t="s">
        <v>103</v>
      </c>
      <c r="M5" s="259"/>
      <c r="N5" s="259"/>
      <c r="O5" s="259"/>
      <c r="P5" s="259"/>
      <c r="Q5" s="259"/>
      <c r="R5" s="259"/>
      <c r="S5" s="2"/>
      <c r="T5" s="171"/>
      <c r="U5" s="171"/>
      <c r="V5" s="171"/>
      <c r="W5" s="171"/>
      <c r="X5" s="171"/>
      <c r="Y5" s="171"/>
      <c r="Z5" s="171"/>
      <c r="AA5" s="171"/>
      <c r="AB5" s="171"/>
      <c r="AC5" s="168"/>
      <c r="AD5" s="168"/>
      <c r="AE5" s="168"/>
      <c r="AF5" s="168"/>
      <c r="AG5" s="168"/>
      <c r="AH5" s="168"/>
      <c r="AI5" s="168"/>
      <c r="AJ5" s="168"/>
    </row>
    <row r="6" spans="2:36" x14ac:dyDescent="0.2"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171"/>
      <c r="U6" s="171"/>
      <c r="V6" s="171"/>
      <c r="W6" s="171"/>
      <c r="X6" s="171"/>
      <c r="Y6" s="171"/>
      <c r="Z6" s="171"/>
      <c r="AA6" s="171"/>
      <c r="AB6" s="171"/>
      <c r="AC6" s="168"/>
      <c r="AD6" s="168"/>
      <c r="AE6" s="168"/>
      <c r="AF6" s="168"/>
      <c r="AG6" s="168"/>
      <c r="AH6" s="168"/>
      <c r="AI6" s="168"/>
      <c r="AJ6" s="168"/>
    </row>
    <row r="7" spans="2:36" ht="1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260" t="s">
        <v>104</v>
      </c>
      <c r="M7" s="260"/>
      <c r="N7" s="260"/>
      <c r="O7" s="260"/>
      <c r="P7" s="260"/>
      <c r="Q7" s="260"/>
      <c r="R7" s="260"/>
      <c r="S7" s="8"/>
      <c r="T7" s="172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</row>
    <row r="8" spans="2:36" x14ac:dyDescent="0.2">
      <c r="B8" s="1"/>
      <c r="C8" s="1"/>
      <c r="D8" s="1"/>
      <c r="E8" s="1"/>
      <c r="F8" s="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8"/>
      <c r="T8" s="172"/>
      <c r="U8" s="172"/>
      <c r="V8" s="172"/>
      <c r="W8" s="172"/>
      <c r="X8" s="172"/>
      <c r="Y8" s="172"/>
      <c r="Z8" s="172"/>
      <c r="AA8" s="172"/>
      <c r="AB8" s="172"/>
      <c r="AC8" s="168"/>
      <c r="AD8" s="168"/>
      <c r="AE8" s="168"/>
      <c r="AF8" s="168"/>
      <c r="AG8" s="168"/>
      <c r="AH8" s="168"/>
      <c r="AI8" s="168"/>
      <c r="AJ8" s="168"/>
    </row>
    <row r="9" spans="2:36" ht="14.45" customHeight="1" x14ac:dyDescent="0.2">
      <c r="B9" s="1"/>
      <c r="C9" s="246" t="s">
        <v>81</v>
      </c>
      <c r="D9" s="246"/>
      <c r="E9" s="246"/>
      <c r="F9" s="246"/>
      <c r="G9" s="246"/>
      <c r="H9" s="246"/>
      <c r="I9" s="246"/>
      <c r="J9" s="11"/>
      <c r="L9" s="261" t="s">
        <v>75</v>
      </c>
      <c r="M9" s="210" t="s">
        <v>3</v>
      </c>
      <c r="N9" s="262" t="s">
        <v>105</v>
      </c>
      <c r="O9" s="262"/>
      <c r="P9" s="262"/>
      <c r="Q9" s="210" t="s">
        <v>1</v>
      </c>
      <c r="R9" s="210" t="s">
        <v>2</v>
      </c>
      <c r="S9" s="8"/>
      <c r="T9" s="172"/>
      <c r="U9" s="173"/>
      <c r="V9" s="173"/>
      <c r="W9" s="256"/>
      <c r="X9" s="256"/>
      <c r="Y9" s="256"/>
      <c r="Z9" s="173"/>
      <c r="AA9" s="173"/>
      <c r="AB9" s="168"/>
      <c r="AC9" s="168"/>
      <c r="AD9" s="168"/>
      <c r="AE9" s="168"/>
      <c r="AF9" s="168"/>
      <c r="AG9" s="168"/>
      <c r="AH9" s="168"/>
      <c r="AI9" s="168"/>
      <c r="AJ9" s="168"/>
    </row>
    <row r="10" spans="2:36" ht="14.25" customHeight="1" x14ac:dyDescent="0.2">
      <c r="B10" s="1"/>
      <c r="C10" s="10"/>
      <c r="D10" s="10"/>
      <c r="E10" s="10"/>
      <c r="F10" s="10"/>
      <c r="G10" s="10"/>
      <c r="H10" s="10"/>
      <c r="I10" s="10"/>
      <c r="J10" s="10"/>
      <c r="L10" s="261"/>
      <c r="M10" s="211" t="s">
        <v>31</v>
      </c>
      <c r="N10" s="210" t="s">
        <v>21</v>
      </c>
      <c r="O10" s="211" t="s">
        <v>22</v>
      </c>
      <c r="P10" s="210" t="s">
        <v>20</v>
      </c>
      <c r="Q10" s="210" t="s">
        <v>18</v>
      </c>
      <c r="R10" s="210" t="s">
        <v>23</v>
      </c>
      <c r="S10" s="8"/>
      <c r="T10" s="172"/>
      <c r="U10" s="174"/>
      <c r="V10" s="173"/>
      <c r="W10" s="173"/>
      <c r="X10" s="174"/>
      <c r="Y10" s="173"/>
      <c r="Z10" s="173"/>
      <c r="AA10" s="173"/>
      <c r="AB10" s="168"/>
      <c r="AC10" s="168"/>
      <c r="AD10" s="168"/>
      <c r="AE10" s="168"/>
      <c r="AF10" s="168"/>
      <c r="AG10" s="168"/>
      <c r="AH10" s="168"/>
      <c r="AI10" s="168"/>
      <c r="AJ10" s="168"/>
    </row>
    <row r="11" spans="2:36" x14ac:dyDescent="0.2">
      <c r="B11" s="1"/>
      <c r="C11" s="10"/>
      <c r="D11" s="10"/>
      <c r="E11" s="10"/>
      <c r="F11" s="10"/>
      <c r="G11" s="10"/>
      <c r="H11" s="10"/>
      <c r="I11" s="10"/>
      <c r="J11" s="10"/>
      <c r="L11" s="206">
        <f>+F34</f>
        <v>46112</v>
      </c>
      <c r="M11" s="207">
        <f>+G31</f>
        <v>1</v>
      </c>
      <c r="N11" s="208">
        <f>L46</f>
        <v>486990</v>
      </c>
      <c r="O11" s="208">
        <f t="shared" ref="O11:P11" si="0">M46</f>
        <v>179950</v>
      </c>
      <c r="P11" s="208">
        <f t="shared" si="0"/>
        <v>307040</v>
      </c>
      <c r="Q11" s="209">
        <f>O46</f>
        <v>6.6672099999999999</v>
      </c>
      <c r="R11" s="208">
        <f>P46</f>
        <v>286569</v>
      </c>
      <c r="S11" s="8"/>
      <c r="T11" s="172"/>
      <c r="U11" s="158"/>
      <c r="V11" s="159"/>
      <c r="W11" s="159"/>
      <c r="X11" s="159"/>
      <c r="Y11" s="159"/>
      <c r="Z11" s="160"/>
      <c r="AA11" s="159"/>
      <c r="AB11" s="168"/>
      <c r="AC11" s="168"/>
      <c r="AD11" s="168"/>
      <c r="AE11" s="168"/>
      <c r="AF11" s="168"/>
      <c r="AG11" s="168"/>
      <c r="AH11" s="168"/>
      <c r="AI11" s="168"/>
      <c r="AJ11" s="168"/>
    </row>
    <row r="12" spans="2:36" x14ac:dyDescent="0.2">
      <c r="B12" s="1"/>
      <c r="C12" s="203" t="s">
        <v>7</v>
      </c>
      <c r="D12" s="203"/>
      <c r="E12" s="203"/>
      <c r="F12" s="19"/>
      <c r="G12" s="20" t="s">
        <v>8</v>
      </c>
      <c r="H12" s="200" t="s">
        <v>73</v>
      </c>
      <c r="I12" s="18"/>
      <c r="J12" s="18"/>
      <c r="L12" s="219"/>
      <c r="M12" s="215"/>
      <c r="N12" s="216"/>
      <c r="O12" s="216"/>
      <c r="P12" s="216"/>
      <c r="Q12" s="220"/>
      <c r="R12" s="216"/>
      <c r="S12" s="8"/>
      <c r="T12" s="172"/>
      <c r="U12" s="161"/>
      <c r="V12" s="159"/>
      <c r="W12" s="159"/>
      <c r="X12" s="159"/>
      <c r="Y12" s="159"/>
      <c r="Z12" s="160"/>
      <c r="AA12" s="159"/>
      <c r="AB12" s="168"/>
      <c r="AC12" s="168"/>
      <c r="AD12" s="168"/>
      <c r="AE12" s="168"/>
      <c r="AF12" s="168"/>
      <c r="AG12" s="168"/>
      <c r="AH12" s="168"/>
      <c r="AI12" s="168"/>
      <c r="AJ12" s="168"/>
    </row>
    <row r="13" spans="2:36" x14ac:dyDescent="0.2">
      <c r="B13" s="1"/>
      <c r="C13" s="203" t="s">
        <v>9</v>
      </c>
      <c r="D13" s="203"/>
      <c r="E13" s="203"/>
      <c r="F13" s="19"/>
      <c r="G13" s="20" t="s">
        <v>8</v>
      </c>
      <c r="H13" s="197" t="s">
        <v>79</v>
      </c>
      <c r="I13" s="24"/>
      <c r="J13" s="18"/>
      <c r="L13" s="219"/>
      <c r="M13" s="215"/>
      <c r="N13" s="216"/>
      <c r="O13" s="216"/>
      <c r="P13" s="216"/>
      <c r="Q13" s="220"/>
      <c r="R13" s="216"/>
      <c r="S13" s="25"/>
      <c r="T13" s="172"/>
      <c r="U13" s="161"/>
      <c r="V13" s="159"/>
      <c r="W13" s="159"/>
      <c r="X13" s="159"/>
      <c r="Y13" s="159"/>
      <c r="Z13" s="160"/>
      <c r="AA13" s="159"/>
      <c r="AB13" s="168"/>
      <c r="AC13" s="168"/>
      <c r="AD13" s="168"/>
      <c r="AE13" s="168"/>
      <c r="AF13" s="168"/>
      <c r="AG13" s="168"/>
      <c r="AH13" s="168"/>
      <c r="AI13" s="168"/>
      <c r="AJ13" s="168"/>
    </row>
    <row r="14" spans="2:36" hidden="1" x14ac:dyDescent="0.2">
      <c r="B14" s="1"/>
      <c r="C14" s="203" t="s">
        <v>28</v>
      </c>
      <c r="D14" s="203"/>
      <c r="E14" s="203"/>
      <c r="F14" s="19"/>
      <c r="G14" s="20" t="s">
        <v>8</v>
      </c>
      <c r="H14" s="198">
        <f>ROUND(+P21,0)</f>
        <v>0</v>
      </c>
      <c r="I14" s="77"/>
      <c r="J14" s="26" t="s">
        <v>24</v>
      </c>
      <c r="L14" s="221"/>
      <c r="M14" s="215"/>
      <c r="N14" s="216"/>
      <c r="O14" s="216"/>
      <c r="P14" s="216"/>
      <c r="Q14" s="220"/>
      <c r="R14" s="216"/>
      <c r="S14" s="25"/>
      <c r="T14" s="175"/>
      <c r="U14" s="161"/>
      <c r="V14" s="159"/>
      <c r="W14" s="159"/>
      <c r="X14" s="159"/>
      <c r="Y14" s="159"/>
      <c r="Z14" s="160"/>
      <c r="AA14" s="159"/>
      <c r="AB14" s="168"/>
      <c r="AC14" s="168"/>
      <c r="AD14" s="168"/>
      <c r="AE14" s="168"/>
      <c r="AF14" s="168"/>
      <c r="AG14" s="168"/>
      <c r="AH14" s="168"/>
      <c r="AI14" s="168"/>
      <c r="AJ14" s="168"/>
    </row>
    <row r="15" spans="2:36" hidden="1" x14ac:dyDescent="0.2">
      <c r="B15" s="1"/>
      <c r="C15" s="203" t="s">
        <v>30</v>
      </c>
      <c r="D15" s="203"/>
      <c r="E15" s="203"/>
      <c r="F15" s="19"/>
      <c r="G15" s="20" t="s">
        <v>8</v>
      </c>
      <c r="H15" s="198">
        <f>ROUND(+R21,0)</f>
        <v>0</v>
      </c>
      <c r="I15" s="51"/>
      <c r="J15" s="26" t="s">
        <v>25</v>
      </c>
      <c r="L15" s="221"/>
      <c r="M15" s="215"/>
      <c r="N15" s="216"/>
      <c r="O15" s="216"/>
      <c r="P15" s="216"/>
      <c r="Q15" s="222"/>
      <c r="R15" s="223"/>
      <c r="S15" s="25"/>
      <c r="T15" s="175"/>
      <c r="U15" s="161"/>
      <c r="V15" s="159"/>
      <c r="W15" s="159"/>
      <c r="X15" s="159"/>
      <c r="Y15" s="159"/>
      <c r="Z15" s="160"/>
      <c r="AA15" s="159"/>
      <c r="AB15" s="168"/>
      <c r="AC15" s="168"/>
      <c r="AD15" s="168"/>
      <c r="AE15" s="168"/>
      <c r="AF15" s="168"/>
      <c r="AG15" s="168"/>
      <c r="AH15" s="168"/>
      <c r="AI15" s="168"/>
      <c r="AJ15" s="168"/>
    </row>
    <row r="16" spans="2:36" hidden="1" x14ac:dyDescent="0.2">
      <c r="B16" s="1"/>
      <c r="C16" s="203" t="s">
        <v>70</v>
      </c>
      <c r="G16" s="20" t="s">
        <v>8</v>
      </c>
      <c r="H16" s="198">
        <f>+P21</f>
        <v>0</v>
      </c>
      <c r="J16" s="26" t="s">
        <v>24</v>
      </c>
      <c r="L16" s="221"/>
      <c r="M16" s="215"/>
      <c r="N16" s="216"/>
      <c r="O16" s="216"/>
      <c r="P16" s="216"/>
      <c r="Q16" s="222"/>
      <c r="R16" s="223"/>
      <c r="S16" s="25"/>
      <c r="T16" s="175"/>
      <c r="U16" s="161"/>
      <c r="V16" s="159"/>
      <c r="W16" s="159"/>
      <c r="X16" s="159"/>
      <c r="Y16" s="159"/>
      <c r="Z16" s="160"/>
      <c r="AA16" s="159"/>
      <c r="AB16" s="168"/>
      <c r="AC16" s="168"/>
      <c r="AD16" s="168"/>
      <c r="AE16" s="168"/>
      <c r="AF16" s="168"/>
      <c r="AG16" s="168"/>
      <c r="AH16" s="168"/>
      <c r="AI16" s="168"/>
      <c r="AJ16" s="168"/>
    </row>
    <row r="17" spans="1:36" hidden="1" x14ac:dyDescent="0.2">
      <c r="B17" s="1"/>
      <c r="C17" s="203" t="s">
        <v>18</v>
      </c>
      <c r="G17" s="20" t="s">
        <v>8</v>
      </c>
      <c r="H17" s="199">
        <f>+Q21</f>
        <v>0</v>
      </c>
      <c r="J17" s="30" t="s">
        <v>1</v>
      </c>
      <c r="L17" s="221"/>
      <c r="M17" s="215"/>
      <c r="N17" s="216"/>
      <c r="O17" s="216"/>
      <c r="P17" s="217"/>
      <c r="Q17" s="224"/>
      <c r="R17" s="223"/>
      <c r="S17" s="25"/>
      <c r="T17" s="176"/>
      <c r="U17" s="161"/>
      <c r="V17" s="159"/>
      <c r="W17" s="159"/>
      <c r="X17" s="159"/>
      <c r="Y17" s="159"/>
      <c r="Z17" s="160"/>
      <c r="AA17" s="159"/>
      <c r="AB17" s="168"/>
      <c r="AC17" s="168"/>
      <c r="AD17" s="168"/>
      <c r="AE17" s="168"/>
      <c r="AF17" s="168"/>
      <c r="AG17" s="168"/>
      <c r="AH17" s="168"/>
      <c r="AI17" s="168"/>
      <c r="AJ17" s="168"/>
    </row>
    <row r="18" spans="1:36" hidden="1" x14ac:dyDescent="0.2">
      <c r="B18" s="1"/>
      <c r="C18" s="203" t="s">
        <v>71</v>
      </c>
      <c r="G18" s="20" t="s">
        <v>8</v>
      </c>
      <c r="H18" s="198"/>
      <c r="J18" s="26" t="s">
        <v>25</v>
      </c>
      <c r="L18" s="221"/>
      <c r="M18" s="215"/>
      <c r="N18" s="223"/>
      <c r="O18" s="223"/>
      <c r="P18" s="225"/>
      <c r="Q18" s="224"/>
      <c r="R18" s="223"/>
      <c r="S18" s="25"/>
      <c r="T18" s="175"/>
      <c r="U18" s="161"/>
      <c r="V18" s="159"/>
      <c r="W18" s="159"/>
      <c r="X18" s="159"/>
      <c r="Y18" s="159"/>
      <c r="Z18" s="160"/>
      <c r="AA18" s="159"/>
      <c r="AB18" s="168"/>
      <c r="AC18" s="168"/>
      <c r="AD18" s="168"/>
      <c r="AE18" s="168"/>
      <c r="AF18" s="168"/>
      <c r="AG18" s="168"/>
      <c r="AH18" s="168"/>
      <c r="AI18" s="168"/>
      <c r="AJ18" s="168"/>
    </row>
    <row r="19" spans="1:36" x14ac:dyDescent="0.2">
      <c r="B19" s="1"/>
      <c r="C19" s="203" t="s">
        <v>29</v>
      </c>
      <c r="D19" s="203"/>
      <c r="E19" s="203"/>
      <c r="F19" s="19"/>
      <c r="G19" s="20" t="s">
        <v>8</v>
      </c>
      <c r="H19" s="201" t="s">
        <v>106</v>
      </c>
      <c r="I19" s="29"/>
      <c r="J19" s="30"/>
      <c r="L19" s="219"/>
      <c r="M19" s="215"/>
      <c r="N19" s="223"/>
      <c r="O19" s="223"/>
      <c r="P19" s="223"/>
      <c r="Q19" s="224"/>
      <c r="R19" s="223"/>
      <c r="S19" s="25"/>
      <c r="T19" s="175"/>
      <c r="U19" s="161"/>
      <c r="V19" s="159"/>
      <c r="W19" s="159"/>
      <c r="X19" s="159"/>
      <c r="Y19" s="159"/>
      <c r="Z19" s="160"/>
      <c r="AA19" s="159"/>
      <c r="AB19" s="168"/>
      <c r="AC19" s="168"/>
      <c r="AD19" s="168"/>
      <c r="AE19" s="168"/>
      <c r="AF19" s="168"/>
      <c r="AG19" s="168"/>
      <c r="AH19" s="168"/>
      <c r="AI19" s="168"/>
      <c r="AJ19" s="168"/>
    </row>
    <row r="20" spans="1:36" x14ac:dyDescent="0.2">
      <c r="B20" s="1"/>
      <c r="C20" s="203" t="s">
        <v>27</v>
      </c>
      <c r="D20" s="203"/>
      <c r="E20" s="203"/>
      <c r="F20" s="19"/>
      <c r="G20" s="20" t="s">
        <v>8</v>
      </c>
      <c r="H20" s="200" t="s">
        <v>76</v>
      </c>
      <c r="I20" s="18"/>
      <c r="J20" s="30"/>
      <c r="L20" s="229"/>
      <c r="M20" s="217"/>
      <c r="N20" s="217"/>
      <c r="O20" s="217"/>
      <c r="P20" s="217"/>
      <c r="Q20" s="218"/>
      <c r="R20" s="217"/>
      <c r="S20" s="175"/>
      <c r="T20" s="175"/>
      <c r="U20" s="161"/>
      <c r="V20" s="159"/>
      <c r="W20" s="159"/>
      <c r="X20" s="159"/>
      <c r="Y20" s="159"/>
      <c r="Z20" s="177"/>
      <c r="AA20" s="159"/>
      <c r="AB20" s="168"/>
      <c r="AC20" s="168"/>
      <c r="AD20" s="168"/>
      <c r="AE20" s="168"/>
      <c r="AF20" s="168"/>
      <c r="AG20" s="168"/>
      <c r="AH20" s="168"/>
      <c r="AI20" s="168"/>
      <c r="AJ20" s="168"/>
    </row>
    <row r="21" spans="1:36" x14ac:dyDescent="0.2">
      <c r="B21" s="1"/>
      <c r="C21" s="203" t="s">
        <v>72</v>
      </c>
      <c r="G21" s="20" t="s">
        <v>8</v>
      </c>
      <c r="H21" s="200" t="s">
        <v>77</v>
      </c>
      <c r="I21" s="18"/>
      <c r="J21" s="30"/>
      <c r="L21" s="257"/>
      <c r="M21" s="257"/>
      <c r="N21" s="213"/>
      <c r="O21" s="213"/>
      <c r="P21" s="213"/>
      <c r="Q21" s="230"/>
      <c r="R21" s="180"/>
      <c r="S21" s="175"/>
      <c r="T21" s="175"/>
      <c r="U21" s="257"/>
      <c r="V21" s="257"/>
      <c r="W21" s="178"/>
      <c r="X21" s="178"/>
      <c r="Y21" s="178"/>
      <c r="Z21" s="179"/>
      <c r="AA21" s="180"/>
      <c r="AB21" s="168"/>
      <c r="AC21" s="168"/>
      <c r="AD21" s="168"/>
      <c r="AE21" s="168"/>
      <c r="AF21" s="168"/>
      <c r="AG21" s="168"/>
      <c r="AH21" s="168"/>
      <c r="AI21" s="168"/>
      <c r="AJ21" s="168"/>
    </row>
    <row r="22" spans="1:36" x14ac:dyDescent="0.2">
      <c r="B22" s="1"/>
      <c r="C22" s="203" t="s">
        <v>69</v>
      </c>
      <c r="D22" s="203"/>
      <c r="E22" s="203"/>
      <c r="F22" s="19"/>
      <c r="G22" s="20" t="s">
        <v>8</v>
      </c>
      <c r="H22" s="200" t="s">
        <v>138</v>
      </c>
      <c r="I22" s="18"/>
      <c r="J22" s="30"/>
      <c r="L22" s="161"/>
      <c r="M22" s="162"/>
      <c r="N22" s="162"/>
      <c r="O22" s="162"/>
      <c r="P22" s="162"/>
      <c r="Q22" s="231"/>
      <c r="R22" s="162"/>
      <c r="S22" s="175"/>
      <c r="T22" s="175"/>
      <c r="U22" s="161"/>
      <c r="V22" s="159"/>
      <c r="W22" s="159"/>
      <c r="X22" s="159"/>
      <c r="Y22" s="159"/>
      <c r="Z22" s="177"/>
      <c r="AA22" s="159"/>
      <c r="AB22" s="168"/>
      <c r="AC22" s="168"/>
      <c r="AD22" s="168"/>
      <c r="AE22" s="168"/>
      <c r="AF22" s="168"/>
      <c r="AG22" s="168"/>
      <c r="AH22" s="168"/>
      <c r="AI22" s="168"/>
      <c r="AJ22" s="168"/>
    </row>
    <row r="23" spans="1:36" x14ac:dyDescent="0.2">
      <c r="B23" s="1"/>
      <c r="C23" s="203" t="s">
        <v>68</v>
      </c>
      <c r="D23" s="203"/>
      <c r="E23" s="203"/>
      <c r="F23" s="19"/>
      <c r="G23" s="20" t="s">
        <v>8</v>
      </c>
      <c r="H23" s="200" t="s">
        <v>107</v>
      </c>
      <c r="I23" s="135"/>
      <c r="J23" s="30"/>
      <c r="L23" s="161"/>
      <c r="M23" s="162"/>
      <c r="N23" s="162"/>
      <c r="O23" s="162"/>
      <c r="P23" s="162"/>
      <c r="Q23" s="231"/>
      <c r="R23" s="162"/>
      <c r="S23" s="175"/>
      <c r="T23" s="175"/>
      <c r="U23" s="161"/>
      <c r="V23" s="162"/>
      <c r="W23" s="162"/>
      <c r="X23" s="162"/>
      <c r="Y23" s="162"/>
      <c r="Z23" s="181"/>
      <c r="AA23" s="182"/>
      <c r="AB23" s="168"/>
      <c r="AC23" s="168"/>
      <c r="AD23" s="168"/>
      <c r="AE23" s="168"/>
      <c r="AF23" s="168"/>
      <c r="AG23" s="168"/>
      <c r="AH23" s="168"/>
      <c r="AI23" s="168"/>
      <c r="AJ23" s="168"/>
    </row>
    <row r="24" spans="1:36" ht="14.45" customHeight="1" x14ac:dyDescent="0.2">
      <c r="B24" s="1"/>
      <c r="C24" s="204" t="s">
        <v>10</v>
      </c>
      <c r="D24" s="203"/>
      <c r="E24" s="203"/>
      <c r="F24" s="19"/>
      <c r="G24" s="20" t="s">
        <v>8</v>
      </c>
      <c r="H24" s="202">
        <f>E46</f>
        <v>11</v>
      </c>
      <c r="I24" s="31"/>
      <c r="J24" s="30"/>
      <c r="L24" s="161"/>
      <c r="M24" s="162"/>
      <c r="N24" s="162"/>
      <c r="O24" s="162"/>
      <c r="P24" s="162"/>
      <c r="Q24" s="231"/>
      <c r="R24" s="162"/>
      <c r="S24" s="175"/>
      <c r="T24" s="175"/>
      <c r="U24" s="161"/>
      <c r="V24" s="162"/>
      <c r="W24" s="162"/>
      <c r="X24" s="162"/>
      <c r="Y24" s="162"/>
      <c r="Z24" s="181"/>
      <c r="AA24" s="182"/>
      <c r="AB24" s="168"/>
      <c r="AC24" s="168"/>
      <c r="AD24" s="168"/>
      <c r="AE24" s="168"/>
      <c r="AF24" s="168"/>
      <c r="AG24" s="168"/>
      <c r="AH24" s="168"/>
      <c r="AI24" s="168"/>
      <c r="AJ24" s="168"/>
    </row>
    <row r="25" spans="1:36" x14ac:dyDescent="0.2">
      <c r="B25" s="1"/>
      <c r="C25" s="204" t="s">
        <v>80</v>
      </c>
      <c r="D25" s="203"/>
      <c r="E25" s="205"/>
      <c r="F25" s="32"/>
      <c r="G25" s="5" t="s">
        <v>8</v>
      </c>
      <c r="H25" s="232" t="s">
        <v>139</v>
      </c>
      <c r="I25" s="5"/>
      <c r="J25" s="10"/>
      <c r="K25" s="10"/>
      <c r="L25" s="156"/>
      <c r="M25" s="25"/>
      <c r="N25" s="25"/>
      <c r="O25" s="25"/>
      <c r="P25" s="34"/>
      <c r="Q25" s="34"/>
      <c r="R25" s="35"/>
      <c r="S25" s="35"/>
      <c r="T25" s="175"/>
      <c r="U25" s="175"/>
      <c r="V25" s="175"/>
      <c r="W25" s="175"/>
      <c r="X25" s="175"/>
      <c r="Y25" s="183"/>
      <c r="Z25" s="168"/>
      <c r="AA25" s="168"/>
      <c r="AB25" s="184"/>
      <c r="AC25" s="185"/>
      <c r="AD25" s="168"/>
      <c r="AE25" s="168"/>
      <c r="AF25" s="168"/>
      <c r="AG25" s="168"/>
      <c r="AH25" s="168"/>
      <c r="AI25" s="168"/>
      <c r="AJ25" s="168"/>
    </row>
    <row r="26" spans="1:36" x14ac:dyDescent="0.2">
      <c r="A26" s="4" t="s">
        <v>26</v>
      </c>
      <c r="B26" s="1"/>
      <c r="C26" s="33"/>
      <c r="D26" s="10"/>
      <c r="E26" s="10"/>
      <c r="F26" s="32"/>
      <c r="G26" s="5"/>
      <c r="H26" s="5"/>
      <c r="I26" s="5"/>
      <c r="J26" s="10"/>
      <c r="K26" s="10"/>
      <c r="L26" s="25"/>
      <c r="M26" s="25"/>
      <c r="N26" s="25"/>
      <c r="O26" s="25"/>
      <c r="P26" s="34"/>
      <c r="Q26" s="34"/>
      <c r="R26" s="35"/>
      <c r="S26" s="35"/>
      <c r="T26" s="175"/>
      <c r="U26" s="175"/>
      <c r="V26" s="175"/>
      <c r="W26" s="175"/>
      <c r="X26" s="175"/>
      <c r="Y26" s="175"/>
      <c r="Z26" s="168"/>
      <c r="AA26" s="168"/>
      <c r="AB26" s="184"/>
      <c r="AC26" s="185"/>
      <c r="AD26" s="168"/>
      <c r="AE26" s="168"/>
      <c r="AF26" s="168"/>
      <c r="AG26" s="168"/>
      <c r="AH26" s="168"/>
      <c r="AI26" s="168"/>
      <c r="AJ26" s="168"/>
    </row>
    <row r="27" spans="1:36" s="36" customFormat="1" ht="15" customHeight="1" x14ac:dyDescent="0.2">
      <c r="B27" s="37"/>
      <c r="C27" s="37"/>
      <c r="D27" s="37"/>
      <c r="E27" s="37"/>
      <c r="F27" s="35"/>
      <c r="G27" s="38"/>
      <c r="H27" s="38"/>
      <c r="I27" s="38"/>
      <c r="J27" s="38"/>
      <c r="N27" s="226"/>
      <c r="S27" s="25"/>
      <c r="T27" s="175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</row>
    <row r="28" spans="1:36" x14ac:dyDescent="0.2">
      <c r="B28" s="1"/>
      <c r="C28" s="1"/>
      <c r="D28" s="1"/>
      <c r="E28" s="1"/>
      <c r="F28" s="25"/>
      <c r="G28" s="25"/>
      <c r="H28" s="25"/>
      <c r="I28" s="25"/>
      <c r="J28" s="25"/>
      <c r="K28" s="25"/>
      <c r="L28" s="228"/>
      <c r="M28" s="25"/>
      <c r="N28" s="227"/>
      <c r="O28" s="25"/>
      <c r="P28" s="25"/>
      <c r="Q28" s="25"/>
      <c r="R28" s="25"/>
      <c r="S28" s="25"/>
      <c r="T28" s="175"/>
      <c r="U28" s="175"/>
      <c r="V28" s="175"/>
      <c r="W28" s="175"/>
      <c r="X28" s="184"/>
      <c r="Y28" s="185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</row>
    <row r="29" spans="1:36" x14ac:dyDescent="0.2">
      <c r="B29" s="1"/>
      <c r="C29" s="1"/>
      <c r="D29" s="1"/>
      <c r="E29" s="1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75"/>
      <c r="U29" s="175"/>
      <c r="V29" s="175"/>
      <c r="W29" s="175"/>
      <c r="X29" s="184"/>
      <c r="Y29" s="185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</row>
    <row r="30" spans="1:36" ht="15" thickBot="1" x14ac:dyDescent="0.25">
      <c r="B30" s="1"/>
      <c r="C30" s="1"/>
      <c r="D30" s="1"/>
      <c r="E30" s="1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3"/>
      <c r="T30" s="175"/>
      <c r="U30" s="175"/>
      <c r="V30" s="175"/>
      <c r="W30" s="175"/>
      <c r="X30" s="175"/>
      <c r="Y30" s="175"/>
      <c r="Z30" s="184"/>
      <c r="AA30" s="185"/>
      <c r="AB30" s="168"/>
      <c r="AC30" s="168"/>
      <c r="AD30" s="168"/>
      <c r="AE30" s="168"/>
      <c r="AF30" s="168"/>
      <c r="AG30" s="168"/>
      <c r="AH30" s="168"/>
      <c r="AI30" s="168"/>
      <c r="AJ30" s="168"/>
    </row>
    <row r="31" spans="1:36" ht="15" customHeight="1" thickBot="1" x14ac:dyDescent="0.25">
      <c r="D31" s="1"/>
      <c r="E31" s="1"/>
      <c r="F31" s="1" t="s">
        <v>12</v>
      </c>
      <c r="G31" s="1">
        <v>1</v>
      </c>
      <c r="H31" s="40"/>
      <c r="I31" s="40"/>
      <c r="J31" s="248" t="s">
        <v>78</v>
      </c>
      <c r="K31" s="249"/>
      <c r="L31" s="249"/>
      <c r="M31" s="249"/>
      <c r="N31" s="249"/>
      <c r="O31" s="249"/>
      <c r="P31" s="250"/>
      <c r="Q31" s="3"/>
      <c r="R31" s="4"/>
      <c r="S31" s="3"/>
      <c r="T31" s="170"/>
      <c r="U31" s="170"/>
      <c r="V31" s="170"/>
      <c r="W31" s="170"/>
      <c r="X31" s="170"/>
      <c r="Y31" s="187"/>
      <c r="Z31" s="239"/>
      <c r="AA31" s="239"/>
      <c r="AB31" s="239"/>
      <c r="AC31" s="239"/>
      <c r="AD31" s="239"/>
      <c r="AE31" s="239"/>
      <c r="AF31" s="239"/>
      <c r="AG31" s="168"/>
      <c r="AH31" s="168"/>
      <c r="AI31" s="168"/>
      <c r="AJ31" s="168"/>
    </row>
    <row r="32" spans="1:36" ht="26.25" customHeight="1" x14ac:dyDescent="0.2">
      <c r="D32" s="251" t="s">
        <v>141</v>
      </c>
      <c r="E32" s="252" t="s">
        <v>15</v>
      </c>
      <c r="F32" s="240" t="s">
        <v>14</v>
      </c>
      <c r="G32" s="240" t="s">
        <v>135</v>
      </c>
      <c r="H32" s="240" t="s">
        <v>102</v>
      </c>
      <c r="I32" s="240" t="s">
        <v>140</v>
      </c>
      <c r="J32" s="240" t="s">
        <v>13</v>
      </c>
      <c r="K32" s="240"/>
      <c r="L32" s="240" t="s">
        <v>136</v>
      </c>
      <c r="M32" s="240"/>
      <c r="N32" s="240"/>
      <c r="O32" s="240"/>
      <c r="P32" s="240"/>
      <c r="Q32" s="241" t="s">
        <v>65</v>
      </c>
      <c r="R32" s="241" t="s">
        <v>66</v>
      </c>
      <c r="T32" s="168"/>
      <c r="U32" s="235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168"/>
      <c r="AH32" s="168"/>
      <c r="AI32" s="168"/>
      <c r="AJ32" s="168"/>
    </row>
    <row r="33" spans="4:36" ht="30" customHeight="1" thickBot="1" x14ac:dyDescent="0.25">
      <c r="D33" s="251"/>
      <c r="E33" s="253"/>
      <c r="F33" s="254"/>
      <c r="G33" s="254"/>
      <c r="H33" s="255"/>
      <c r="I33" s="255"/>
      <c r="J33" s="214" t="s">
        <v>15</v>
      </c>
      <c r="K33" s="214" t="s">
        <v>137</v>
      </c>
      <c r="L33" s="214" t="s">
        <v>5</v>
      </c>
      <c r="M33" s="214" t="s">
        <v>6</v>
      </c>
      <c r="N33" s="214" t="s">
        <v>16</v>
      </c>
      <c r="O33" s="214" t="s">
        <v>18</v>
      </c>
      <c r="P33" s="214" t="s">
        <v>17</v>
      </c>
      <c r="Q33" s="242"/>
      <c r="R33" s="242"/>
      <c r="T33" s="168"/>
      <c r="U33" s="235"/>
      <c r="V33" s="247"/>
      <c r="W33" s="247"/>
      <c r="X33" s="247"/>
      <c r="Y33" s="247"/>
      <c r="Z33" s="188"/>
      <c r="AA33" s="188"/>
      <c r="AB33" s="188"/>
      <c r="AC33" s="188"/>
      <c r="AD33" s="188"/>
      <c r="AE33" s="188"/>
      <c r="AF33" s="188"/>
      <c r="AG33" s="188"/>
      <c r="AH33" s="188"/>
      <c r="AI33" s="168"/>
      <c r="AJ33" s="168"/>
    </row>
    <row r="34" spans="4:36" s="41" customFormat="1" x14ac:dyDescent="0.2">
      <c r="D34" s="251"/>
      <c r="E34" s="212" t="s">
        <v>32</v>
      </c>
      <c r="F34" s="150">
        <v>46112</v>
      </c>
      <c r="G34" s="151">
        <v>0.41319444444444442</v>
      </c>
      <c r="H34" s="152">
        <v>28604</v>
      </c>
      <c r="I34" s="152">
        <v>5899</v>
      </c>
      <c r="J34" s="152" t="s">
        <v>82</v>
      </c>
      <c r="K34" s="152" t="s">
        <v>87</v>
      </c>
      <c r="L34" s="48">
        <v>44390</v>
      </c>
      <c r="M34" s="48">
        <v>16580</v>
      </c>
      <c r="N34" s="48">
        <f t="shared" ref="N34:N42" si="1">IF(M34=0,"",L34-M34)</f>
        <v>27810</v>
      </c>
      <c r="O34" s="153">
        <v>6.28</v>
      </c>
      <c r="P34" s="154">
        <f>ROUND(IF(O34=0,"",(N34-(N34*O34)/100)),0)</f>
        <v>26064</v>
      </c>
      <c r="Q34" s="155" t="s">
        <v>88</v>
      </c>
      <c r="R34" s="155" t="s">
        <v>89</v>
      </c>
      <c r="S34" s="4"/>
      <c r="T34" s="168"/>
      <c r="U34" s="235"/>
      <c r="V34" s="158"/>
      <c r="W34" s="163"/>
      <c r="X34" s="164"/>
      <c r="Y34" s="158"/>
      <c r="Z34" s="158"/>
      <c r="AA34" s="158"/>
      <c r="AB34" s="165"/>
      <c r="AC34" s="165"/>
      <c r="AD34" s="165"/>
      <c r="AE34" s="166"/>
      <c r="AF34" s="167"/>
      <c r="AG34" s="166"/>
      <c r="AH34" s="166"/>
      <c r="AI34" s="168"/>
      <c r="AJ34" s="168"/>
    </row>
    <row r="35" spans="4:36" s="41" customFormat="1" x14ac:dyDescent="0.2">
      <c r="D35" s="251"/>
      <c r="E35" s="212" t="s">
        <v>33</v>
      </c>
      <c r="F35" s="150">
        <v>46112</v>
      </c>
      <c r="G35" s="151">
        <v>0.41111111111111109</v>
      </c>
      <c r="H35" s="152">
        <v>28588</v>
      </c>
      <c r="I35" s="152">
        <v>5900</v>
      </c>
      <c r="J35" s="152" t="s">
        <v>83</v>
      </c>
      <c r="K35" s="152" t="s">
        <v>90</v>
      </c>
      <c r="L35" s="48">
        <v>44390</v>
      </c>
      <c r="M35" s="48">
        <v>15570</v>
      </c>
      <c r="N35" s="48">
        <f t="shared" si="1"/>
        <v>28820</v>
      </c>
      <c r="O35" s="153">
        <v>7.13</v>
      </c>
      <c r="P35" s="154">
        <f t="shared" ref="P35:P42" si="2">ROUND(IF(O35=0,"",(N35-(N35*O35)/100)),0)</f>
        <v>26765</v>
      </c>
      <c r="Q35" s="155" t="s">
        <v>91</v>
      </c>
      <c r="R35" s="155" t="s">
        <v>92</v>
      </c>
      <c r="S35" s="4"/>
      <c r="T35" s="168"/>
      <c r="U35" s="235"/>
      <c r="V35" s="158"/>
      <c r="W35" s="163"/>
      <c r="X35" s="164"/>
      <c r="Y35" s="158"/>
      <c r="Z35" s="158"/>
      <c r="AA35" s="158"/>
      <c r="AB35" s="165"/>
      <c r="AC35" s="165"/>
      <c r="AD35" s="165"/>
      <c r="AE35" s="166"/>
      <c r="AF35" s="167"/>
      <c r="AG35" s="166"/>
      <c r="AH35" s="166"/>
      <c r="AI35" s="168"/>
      <c r="AJ35" s="168"/>
    </row>
    <row r="36" spans="4:36" s="41" customFormat="1" x14ac:dyDescent="0.2">
      <c r="D36" s="251"/>
      <c r="E36" s="212" t="s">
        <v>34</v>
      </c>
      <c r="F36" s="150">
        <v>46112</v>
      </c>
      <c r="G36" s="151">
        <v>0.40902777777777777</v>
      </c>
      <c r="H36" s="152">
        <v>28594</v>
      </c>
      <c r="I36" s="152">
        <v>5901</v>
      </c>
      <c r="J36" s="152" t="s">
        <v>84</v>
      </c>
      <c r="K36" s="152" t="s">
        <v>93</v>
      </c>
      <c r="L36" s="48">
        <v>44320</v>
      </c>
      <c r="M36" s="48">
        <v>16950</v>
      </c>
      <c r="N36" s="48">
        <f t="shared" si="1"/>
        <v>27370</v>
      </c>
      <c r="O36" s="153">
        <v>7.24</v>
      </c>
      <c r="P36" s="154">
        <f t="shared" si="2"/>
        <v>25388</v>
      </c>
      <c r="Q36" s="155" t="s">
        <v>94</v>
      </c>
      <c r="R36" s="155" t="s">
        <v>95</v>
      </c>
      <c r="S36" s="4"/>
      <c r="T36" s="168"/>
      <c r="U36" s="235"/>
      <c r="V36" s="158"/>
      <c r="W36" s="163"/>
      <c r="X36" s="164"/>
      <c r="Y36" s="158"/>
      <c r="Z36" s="158"/>
      <c r="AA36" s="158"/>
      <c r="AB36" s="165"/>
      <c r="AC36" s="165"/>
      <c r="AD36" s="165"/>
      <c r="AE36" s="166"/>
      <c r="AF36" s="167"/>
      <c r="AG36" s="166"/>
      <c r="AH36" s="166"/>
      <c r="AI36" s="168"/>
      <c r="AJ36" s="168"/>
    </row>
    <row r="37" spans="4:36" s="41" customFormat="1" x14ac:dyDescent="0.2">
      <c r="D37" s="251"/>
      <c r="E37" s="212" t="s">
        <v>35</v>
      </c>
      <c r="F37" s="150">
        <v>46112</v>
      </c>
      <c r="G37" s="151">
        <v>0.40694444444444444</v>
      </c>
      <c r="H37" s="152">
        <v>28587</v>
      </c>
      <c r="I37" s="152">
        <v>5902</v>
      </c>
      <c r="J37" s="152" t="s">
        <v>85</v>
      </c>
      <c r="K37" s="152" t="s">
        <v>96</v>
      </c>
      <c r="L37" s="48">
        <v>44690</v>
      </c>
      <c r="M37" s="48">
        <v>15990</v>
      </c>
      <c r="N37" s="48">
        <f t="shared" si="1"/>
        <v>28700</v>
      </c>
      <c r="O37" s="153">
        <v>7.15</v>
      </c>
      <c r="P37" s="154">
        <f t="shared" si="2"/>
        <v>26648</v>
      </c>
      <c r="Q37" s="155" t="s">
        <v>97</v>
      </c>
      <c r="R37" s="155" t="s">
        <v>98</v>
      </c>
      <c r="S37" s="4"/>
      <c r="T37" s="168"/>
      <c r="U37" s="235"/>
      <c r="V37" s="158"/>
      <c r="W37" s="163"/>
      <c r="X37" s="164"/>
      <c r="Y37" s="158"/>
      <c r="Z37" s="158"/>
      <c r="AA37" s="158"/>
      <c r="AB37" s="165"/>
      <c r="AC37" s="165"/>
      <c r="AD37" s="165"/>
      <c r="AE37" s="166"/>
      <c r="AF37" s="167"/>
      <c r="AG37" s="166"/>
      <c r="AH37" s="166"/>
      <c r="AI37" s="168"/>
      <c r="AJ37" s="168"/>
    </row>
    <row r="38" spans="4:36" s="41" customFormat="1" x14ac:dyDescent="0.2">
      <c r="D38" s="251"/>
      <c r="E38" s="212" t="s">
        <v>36</v>
      </c>
      <c r="F38" s="150">
        <v>46112</v>
      </c>
      <c r="G38" s="151">
        <v>0.40277777777777779</v>
      </c>
      <c r="H38" s="152">
        <v>28585</v>
      </c>
      <c r="I38" s="152">
        <v>5903</v>
      </c>
      <c r="J38" s="152" t="s">
        <v>86</v>
      </c>
      <c r="K38" s="152" t="s">
        <v>99</v>
      </c>
      <c r="L38" s="48">
        <v>44330</v>
      </c>
      <c r="M38" s="48">
        <v>16770</v>
      </c>
      <c r="N38" s="48">
        <f t="shared" si="1"/>
        <v>27560</v>
      </c>
      <c r="O38" s="153">
        <v>6.14</v>
      </c>
      <c r="P38" s="154">
        <f t="shared" si="2"/>
        <v>25868</v>
      </c>
      <c r="Q38" s="155" t="s">
        <v>100</v>
      </c>
      <c r="R38" s="155" t="s">
        <v>101</v>
      </c>
      <c r="S38" s="4"/>
      <c r="T38" s="168"/>
      <c r="U38" s="235"/>
      <c r="V38" s="158"/>
      <c r="W38" s="163"/>
      <c r="X38" s="164"/>
      <c r="Y38" s="158"/>
      <c r="Z38" s="158"/>
      <c r="AA38" s="158"/>
      <c r="AB38" s="165"/>
      <c r="AC38" s="165"/>
      <c r="AD38" s="165"/>
      <c r="AE38" s="166"/>
      <c r="AF38" s="167"/>
      <c r="AG38" s="166"/>
      <c r="AH38" s="166"/>
      <c r="AI38" s="168"/>
      <c r="AJ38" s="168"/>
    </row>
    <row r="39" spans="4:36" s="41" customFormat="1" x14ac:dyDescent="0.2">
      <c r="D39" s="251"/>
      <c r="E39" s="212" t="s">
        <v>108</v>
      </c>
      <c r="F39" s="150">
        <v>46113</v>
      </c>
      <c r="G39" s="151">
        <v>0.35625000000000001</v>
      </c>
      <c r="H39" s="152">
        <v>28648</v>
      </c>
      <c r="I39" s="152">
        <v>5904</v>
      </c>
      <c r="J39" s="152" t="s">
        <v>116</v>
      </c>
      <c r="K39" s="152" t="s">
        <v>117</v>
      </c>
      <c r="L39" s="48">
        <v>43980</v>
      </c>
      <c r="M39" s="48">
        <v>16470</v>
      </c>
      <c r="N39" s="48">
        <f t="shared" si="1"/>
        <v>27510</v>
      </c>
      <c r="O39" s="153">
        <v>6.59</v>
      </c>
      <c r="P39" s="154">
        <f t="shared" si="2"/>
        <v>25697</v>
      </c>
      <c r="Q39" s="155" t="s">
        <v>118</v>
      </c>
      <c r="R39" s="155" t="s">
        <v>119</v>
      </c>
      <c r="S39" s="4"/>
      <c r="T39" s="168"/>
      <c r="U39" s="235"/>
      <c r="V39" s="158"/>
      <c r="W39" s="163"/>
      <c r="X39" s="164"/>
      <c r="Y39" s="158"/>
      <c r="Z39" s="158"/>
      <c r="AA39" s="158"/>
      <c r="AB39" s="165"/>
      <c r="AC39" s="165"/>
      <c r="AD39" s="165"/>
      <c r="AE39" s="166"/>
      <c r="AF39" s="167"/>
      <c r="AG39" s="166"/>
      <c r="AH39" s="166"/>
      <c r="AI39" s="168"/>
      <c r="AJ39" s="168"/>
    </row>
    <row r="40" spans="4:36" s="41" customFormat="1" x14ac:dyDescent="0.2">
      <c r="D40" s="251"/>
      <c r="E40" s="212" t="s">
        <v>109</v>
      </c>
      <c r="F40" s="150">
        <v>46113</v>
      </c>
      <c r="G40" s="151">
        <v>0.3527777777777778</v>
      </c>
      <c r="H40" s="152">
        <v>28647</v>
      </c>
      <c r="I40" s="152">
        <v>5905</v>
      </c>
      <c r="J40" s="152" t="s">
        <v>112</v>
      </c>
      <c r="K40" s="152" t="s">
        <v>113</v>
      </c>
      <c r="L40" s="48">
        <v>44240</v>
      </c>
      <c r="M40" s="48">
        <v>16350</v>
      </c>
      <c r="N40" s="48">
        <f t="shared" si="1"/>
        <v>27890</v>
      </c>
      <c r="O40" s="153">
        <v>6.14</v>
      </c>
      <c r="P40" s="154">
        <f t="shared" si="2"/>
        <v>26178</v>
      </c>
      <c r="Q40" s="155" t="s">
        <v>114</v>
      </c>
      <c r="R40" s="155" t="s">
        <v>115</v>
      </c>
      <c r="S40" s="4"/>
      <c r="T40" s="168"/>
      <c r="U40" s="235"/>
      <c r="V40" s="158"/>
      <c r="W40" s="163"/>
      <c r="X40" s="164"/>
      <c r="Y40" s="158"/>
      <c r="Z40" s="158"/>
      <c r="AA40" s="158"/>
      <c r="AB40" s="165"/>
      <c r="AC40" s="165"/>
      <c r="AD40" s="165"/>
      <c r="AE40" s="166"/>
      <c r="AF40" s="167"/>
      <c r="AG40" s="166"/>
      <c r="AH40" s="166"/>
      <c r="AI40" s="168"/>
      <c r="AJ40" s="168"/>
    </row>
    <row r="41" spans="4:36" s="41" customFormat="1" x14ac:dyDescent="0.2">
      <c r="D41" s="251"/>
      <c r="E41" s="212" t="s">
        <v>110</v>
      </c>
      <c r="F41" s="150">
        <v>46113</v>
      </c>
      <c r="G41" s="151">
        <v>0.36527777777777776</v>
      </c>
      <c r="H41" s="152">
        <v>28651</v>
      </c>
      <c r="I41" s="152">
        <v>5906</v>
      </c>
      <c r="J41" s="152" t="s">
        <v>120</v>
      </c>
      <c r="K41" s="152" t="s">
        <v>121</v>
      </c>
      <c r="L41" s="48">
        <v>44640</v>
      </c>
      <c r="M41" s="48">
        <v>16030</v>
      </c>
      <c r="N41" s="48">
        <f t="shared" si="1"/>
        <v>28610</v>
      </c>
      <c r="O41" s="153">
        <v>7.44</v>
      </c>
      <c r="P41" s="154">
        <f t="shared" si="2"/>
        <v>26481</v>
      </c>
      <c r="Q41" s="155" t="s">
        <v>123</v>
      </c>
      <c r="R41" s="155" t="s">
        <v>124</v>
      </c>
      <c r="S41" s="4"/>
      <c r="T41" s="168"/>
      <c r="U41" s="235"/>
      <c r="V41" s="158"/>
      <c r="W41" s="163"/>
      <c r="X41" s="164"/>
      <c r="Y41" s="158"/>
      <c r="Z41" s="158"/>
      <c r="AA41" s="158"/>
      <c r="AB41" s="165"/>
      <c r="AC41" s="165"/>
      <c r="AD41" s="165"/>
      <c r="AE41" s="166"/>
      <c r="AF41" s="167"/>
      <c r="AG41" s="166"/>
      <c r="AH41" s="166"/>
      <c r="AI41" s="168"/>
      <c r="AJ41" s="168"/>
    </row>
    <row r="42" spans="4:36" s="41" customFormat="1" x14ac:dyDescent="0.2">
      <c r="D42" s="251"/>
      <c r="E42" s="212" t="s">
        <v>111</v>
      </c>
      <c r="F42" s="150">
        <v>46113</v>
      </c>
      <c r="G42" s="151">
        <v>0.47569444444444442</v>
      </c>
      <c r="H42" s="152">
        <v>28654</v>
      </c>
      <c r="I42" s="152">
        <v>5907</v>
      </c>
      <c r="J42" s="152" t="s">
        <v>122</v>
      </c>
      <c r="K42" s="152" t="s">
        <v>87</v>
      </c>
      <c r="L42" s="48">
        <v>43170</v>
      </c>
      <c r="M42" s="48">
        <v>16740</v>
      </c>
      <c r="N42" s="48">
        <f t="shared" si="1"/>
        <v>26430</v>
      </c>
      <c r="O42" s="153">
        <v>6.92</v>
      </c>
      <c r="P42" s="154">
        <f t="shared" si="2"/>
        <v>24601</v>
      </c>
      <c r="Q42" s="155" t="s">
        <v>125</v>
      </c>
      <c r="R42" s="155" t="s">
        <v>126</v>
      </c>
      <c r="S42" s="4"/>
      <c r="T42" s="168"/>
      <c r="U42" s="235"/>
      <c r="V42" s="158"/>
      <c r="W42" s="163"/>
      <c r="X42" s="164"/>
      <c r="Y42" s="158"/>
      <c r="Z42" s="158"/>
      <c r="AA42" s="158"/>
      <c r="AB42" s="165"/>
      <c r="AC42" s="165"/>
      <c r="AD42" s="165"/>
      <c r="AE42" s="166"/>
      <c r="AF42" s="167"/>
      <c r="AG42" s="166"/>
      <c r="AH42" s="166"/>
      <c r="AI42" s="168"/>
      <c r="AJ42" s="168"/>
    </row>
    <row r="43" spans="4:36" s="41" customFormat="1" x14ac:dyDescent="0.2">
      <c r="D43" s="233"/>
      <c r="E43" s="212" t="s">
        <v>37</v>
      </c>
      <c r="F43" s="150">
        <v>46113</v>
      </c>
      <c r="G43" s="151">
        <v>0.36319444444444443</v>
      </c>
      <c r="H43" s="152">
        <v>28650</v>
      </c>
      <c r="I43" s="152">
        <v>5908</v>
      </c>
      <c r="J43" s="152" t="s">
        <v>127</v>
      </c>
      <c r="K43" s="152" t="s">
        <v>128</v>
      </c>
      <c r="L43" s="48">
        <v>45060</v>
      </c>
      <c r="M43" s="48">
        <v>16010</v>
      </c>
      <c r="N43" s="48">
        <f t="shared" ref="N43:N44" si="3">IF(M43=0,"",L43-M43)</f>
        <v>29050</v>
      </c>
      <c r="O43" s="153">
        <v>6.09</v>
      </c>
      <c r="P43" s="154">
        <f>ROUND(IF(O43=0,"",(N43-(N43*O43)/100)),0)</f>
        <v>27281</v>
      </c>
      <c r="Q43" s="155" t="s">
        <v>131</v>
      </c>
      <c r="R43" s="155" t="s">
        <v>132</v>
      </c>
      <c r="S43" s="4"/>
      <c r="T43" s="168"/>
      <c r="U43" s="235"/>
      <c r="V43" s="158"/>
      <c r="W43" s="163"/>
      <c r="X43" s="164"/>
      <c r="Y43" s="158"/>
      <c r="Z43" s="158"/>
      <c r="AA43" s="158"/>
      <c r="AB43" s="165"/>
      <c r="AC43" s="165"/>
      <c r="AD43" s="165"/>
      <c r="AE43" s="166"/>
      <c r="AF43" s="167"/>
      <c r="AG43" s="166"/>
      <c r="AH43" s="166"/>
      <c r="AI43" s="168"/>
      <c r="AJ43" s="168"/>
    </row>
    <row r="44" spans="4:36" s="41" customFormat="1" x14ac:dyDescent="0.2">
      <c r="D44" s="234"/>
      <c r="E44" s="212" t="s">
        <v>74</v>
      </c>
      <c r="F44" s="150">
        <v>46113</v>
      </c>
      <c r="G44" s="151">
        <v>0.35972222222222222</v>
      </c>
      <c r="H44" s="152">
        <v>28649</v>
      </c>
      <c r="I44" s="152">
        <v>5909</v>
      </c>
      <c r="J44" s="152" t="s">
        <v>129</v>
      </c>
      <c r="K44" s="152" t="s">
        <v>130</v>
      </c>
      <c r="L44" s="48">
        <v>43780</v>
      </c>
      <c r="M44" s="48">
        <v>16490</v>
      </c>
      <c r="N44" s="48">
        <f t="shared" si="3"/>
        <v>27290</v>
      </c>
      <c r="O44" s="153">
        <v>6.2</v>
      </c>
      <c r="P44" s="154">
        <f t="shared" ref="P44" si="4">ROUND(IF(O44=0,"",(N44-(N44*O44)/100)),0)</f>
        <v>25598</v>
      </c>
      <c r="Q44" s="155" t="s">
        <v>133</v>
      </c>
      <c r="R44" s="155" t="s">
        <v>134</v>
      </c>
      <c r="S44" s="4"/>
      <c r="T44" s="168"/>
      <c r="U44" s="235"/>
      <c r="V44" s="158"/>
      <c r="W44" s="163"/>
      <c r="X44" s="164"/>
      <c r="Y44" s="158"/>
      <c r="Z44" s="158"/>
      <c r="AA44" s="158"/>
      <c r="AB44" s="165"/>
      <c r="AC44" s="165"/>
      <c r="AD44" s="165"/>
      <c r="AE44" s="166"/>
      <c r="AF44" s="167"/>
      <c r="AG44" s="166"/>
      <c r="AH44" s="166"/>
      <c r="AI44" s="168"/>
      <c r="AJ44" s="168"/>
    </row>
    <row r="45" spans="4:36" ht="16.5" thickBot="1" x14ac:dyDescent="0.3">
      <c r="D45" s="1"/>
      <c r="E45" s="1"/>
      <c r="F45" s="1"/>
      <c r="G45" s="1"/>
      <c r="H45" s="2"/>
      <c r="I45" s="2"/>
      <c r="J45" s="2"/>
      <c r="K45" s="2"/>
      <c r="L45" s="42"/>
      <c r="M45" s="42"/>
      <c r="N45" s="42"/>
      <c r="O45" s="2"/>
      <c r="P45" s="2"/>
      <c r="Q45" s="43"/>
      <c r="R45" s="44"/>
      <c r="T45" s="168"/>
      <c r="U45" s="170"/>
      <c r="V45" s="170"/>
      <c r="W45" s="170"/>
      <c r="X45" s="170"/>
      <c r="Y45" s="171"/>
      <c r="Z45" s="171"/>
      <c r="AA45" s="171"/>
      <c r="AB45" s="189"/>
      <c r="AC45" s="189"/>
      <c r="AD45" s="189"/>
      <c r="AE45" s="171"/>
      <c r="AF45" s="171"/>
      <c r="AG45" s="168"/>
      <c r="AH45" s="168"/>
      <c r="AI45" s="168"/>
      <c r="AJ45" s="168"/>
    </row>
    <row r="46" spans="4:36" ht="16.5" thickBot="1" x14ac:dyDescent="0.3">
      <c r="D46" s="1"/>
      <c r="E46" s="45">
        <f>COUNT(H34:H44)</f>
        <v>11</v>
      </c>
      <c r="F46" s="1"/>
      <c r="G46" s="1"/>
      <c r="H46" s="236" t="s">
        <v>19</v>
      </c>
      <c r="I46" s="237"/>
      <c r="J46" s="237"/>
      <c r="K46" s="238"/>
      <c r="L46" s="75">
        <f>SUM(L34:L44)</f>
        <v>486990</v>
      </c>
      <c r="M46" s="75">
        <f t="shared" ref="M46" si="5">SUM(M34:M44)</f>
        <v>179950</v>
      </c>
      <c r="N46" s="75">
        <f>SUM(N34:N44)</f>
        <v>307040</v>
      </c>
      <c r="O46" s="157">
        <f>ROUND((((N46-P46)/N46)*100),5)</f>
        <v>6.6672099999999999</v>
      </c>
      <c r="P46" s="46">
        <f>SUM(P34:P44)</f>
        <v>286569</v>
      </c>
      <c r="Q46" s="47"/>
      <c r="R46" s="41"/>
      <c r="T46" s="168"/>
      <c r="U46" s="170"/>
      <c r="V46" s="190"/>
      <c r="W46" s="170"/>
      <c r="X46" s="170"/>
      <c r="Y46" s="239"/>
      <c r="Z46" s="239"/>
      <c r="AA46" s="239"/>
      <c r="AB46" s="193"/>
      <c r="AC46" s="193"/>
      <c r="AD46" s="193"/>
      <c r="AE46" s="191"/>
      <c r="AF46" s="192"/>
      <c r="AG46" s="168"/>
      <c r="AH46" s="168"/>
      <c r="AI46" s="168"/>
      <c r="AJ46" s="168"/>
    </row>
    <row r="47" spans="4:36" ht="15.6" customHeight="1" thickBot="1" x14ac:dyDescent="0.3">
      <c r="D47" s="1"/>
      <c r="E47" s="45">
        <f>E46</f>
        <v>11</v>
      </c>
      <c r="F47" s="1"/>
      <c r="G47" s="1"/>
      <c r="H47" s="243"/>
      <c r="I47" s="244"/>
      <c r="J47" s="244"/>
      <c r="K47" s="245"/>
      <c r="L47" s="49"/>
      <c r="M47" s="49"/>
      <c r="N47" s="49"/>
      <c r="O47" s="157"/>
      <c r="P47" s="76"/>
      <c r="Q47" s="47"/>
      <c r="R47" s="4"/>
      <c r="T47" s="169"/>
      <c r="U47" s="170"/>
      <c r="V47" s="190"/>
      <c r="W47" s="170"/>
      <c r="X47" s="170"/>
      <c r="Y47" s="239"/>
      <c r="Z47" s="239"/>
      <c r="AA47" s="239"/>
      <c r="AB47" s="192"/>
      <c r="AC47" s="192"/>
      <c r="AD47" s="192"/>
      <c r="AE47" s="194"/>
      <c r="AF47" s="195"/>
      <c r="AG47" s="168"/>
      <c r="AH47" s="168"/>
      <c r="AI47" s="168"/>
      <c r="AJ47" s="168"/>
    </row>
    <row r="48" spans="4:36" x14ac:dyDescent="0.2">
      <c r="M48" s="50"/>
      <c r="N48" s="50"/>
      <c r="O48" s="50"/>
      <c r="T48" s="168"/>
      <c r="U48" s="168"/>
      <c r="V48" s="168"/>
      <c r="W48" s="168"/>
      <c r="X48" s="168"/>
      <c r="Y48" s="168"/>
      <c r="Z48" s="168"/>
      <c r="AA48" s="168"/>
      <c r="AB48" s="168"/>
      <c r="AC48" s="196"/>
      <c r="AD48" s="196"/>
      <c r="AE48" s="196"/>
      <c r="AF48" s="168"/>
      <c r="AG48" s="168"/>
      <c r="AH48" s="168"/>
      <c r="AI48" s="168"/>
      <c r="AJ48" s="168"/>
    </row>
    <row r="49" spans="20:36" x14ac:dyDescent="0.2"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</row>
    <row r="50" spans="20:36" x14ac:dyDescent="0.2"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</row>
    <row r="51" spans="20:36" x14ac:dyDescent="0.2"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</row>
  </sheetData>
  <mergeCells count="34">
    <mergeCell ref="AB32:AF32"/>
    <mergeCell ref="Y32:Y33"/>
    <mergeCell ref="Z32:AA32"/>
    <mergeCell ref="L4:R4"/>
    <mergeCell ref="L5:R5"/>
    <mergeCell ref="L7:R7"/>
    <mergeCell ref="L9:L10"/>
    <mergeCell ref="N9:P9"/>
    <mergeCell ref="V32:V33"/>
    <mergeCell ref="H47:K47"/>
    <mergeCell ref="Y47:AA47"/>
    <mergeCell ref="C9:I9"/>
    <mergeCell ref="W32:W33"/>
    <mergeCell ref="X32:X33"/>
    <mergeCell ref="J31:P31"/>
    <mergeCell ref="D32:D42"/>
    <mergeCell ref="E32:E33"/>
    <mergeCell ref="F32:F33"/>
    <mergeCell ref="G32:G33"/>
    <mergeCell ref="H32:H33"/>
    <mergeCell ref="I32:I33"/>
    <mergeCell ref="W9:Y9"/>
    <mergeCell ref="L21:M21"/>
    <mergeCell ref="U21:V21"/>
    <mergeCell ref="Z31:AF31"/>
    <mergeCell ref="D43:D44"/>
    <mergeCell ref="U43:U44"/>
    <mergeCell ref="H46:K46"/>
    <mergeCell ref="Y46:AA46"/>
    <mergeCell ref="J32:K32"/>
    <mergeCell ref="L32:P32"/>
    <mergeCell ref="Q32:Q33"/>
    <mergeCell ref="R32:R33"/>
    <mergeCell ref="U32:U42"/>
  </mergeCells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0A11-9C87-4D61-B21F-E6FAC5171357}">
  <sheetPr>
    <pageSetUpPr fitToPage="1"/>
  </sheetPr>
  <dimension ref="B1:AB19"/>
  <sheetViews>
    <sheetView showGridLines="0" zoomScale="90" zoomScaleNormal="90" workbookViewId="0">
      <selection activeCell="J21" sqref="J21"/>
    </sheetView>
  </sheetViews>
  <sheetFormatPr baseColWidth="10" defaultRowHeight="15" x14ac:dyDescent="0.25"/>
  <cols>
    <col min="1" max="2" width="2.85546875" customWidth="1"/>
    <col min="3" max="3" width="11.5703125" style="81"/>
    <col min="10" max="10" width="6.28515625" customWidth="1"/>
    <col min="11" max="12" width="3.28515625" customWidth="1"/>
  </cols>
  <sheetData>
    <row r="1" spans="2:28" s="4" customFormat="1" thickBot="1" x14ac:dyDescent="0.25">
      <c r="B1" s="1"/>
      <c r="C1" s="3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s="4" customFormat="1" thickTop="1" x14ac:dyDescent="0.2">
      <c r="B2" s="52"/>
      <c r="C2" s="79"/>
      <c r="D2" s="53"/>
      <c r="E2" s="53"/>
      <c r="F2" s="54"/>
      <c r="G2" s="54"/>
      <c r="H2" s="54"/>
      <c r="I2" s="54"/>
      <c r="J2" s="55"/>
      <c r="K2" s="2"/>
      <c r="L2" s="1"/>
      <c r="M2" s="1"/>
      <c r="N2" s="1"/>
      <c r="O2" s="1"/>
      <c r="P2" s="3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8" s="4" customFormat="1" ht="22.9" customHeight="1" x14ac:dyDescent="0.35">
      <c r="B3" s="56"/>
      <c r="C3" s="258" t="s">
        <v>0</v>
      </c>
      <c r="D3" s="258"/>
      <c r="E3" s="258"/>
      <c r="F3" s="258"/>
      <c r="G3" s="258"/>
      <c r="H3" s="258"/>
      <c r="I3" s="258"/>
      <c r="J3" s="57"/>
      <c r="K3" s="58"/>
      <c r="L3" s="5"/>
      <c r="M3" s="5"/>
      <c r="N3" s="5"/>
      <c r="O3" s="5"/>
      <c r="P3" s="6"/>
      <c r="Q3" s="5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8" s="4" customFormat="1" ht="14.65" customHeight="1" x14ac:dyDescent="0.2">
      <c r="B4" s="56"/>
      <c r="C4" s="259" t="s">
        <v>62</v>
      </c>
      <c r="D4" s="259"/>
      <c r="E4" s="259"/>
      <c r="F4" s="259"/>
      <c r="G4" s="259"/>
      <c r="H4" s="259"/>
      <c r="I4" s="259"/>
      <c r="J4" s="59"/>
      <c r="K4" s="60"/>
      <c r="L4" s="60"/>
      <c r="M4" s="5"/>
      <c r="N4" s="5"/>
      <c r="O4" s="5"/>
      <c r="P4" s="7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8" s="4" customFormat="1" ht="14.25" x14ac:dyDescent="0.2">
      <c r="B5" s="56"/>
      <c r="C5" s="3"/>
      <c r="D5" s="1"/>
      <c r="E5" s="1"/>
      <c r="F5" s="2"/>
      <c r="G5" s="2"/>
      <c r="H5" s="2"/>
      <c r="I5" s="2"/>
      <c r="J5" s="61"/>
      <c r="K5" s="2"/>
      <c r="L5" s="2"/>
      <c r="M5" s="2"/>
      <c r="N5" s="2"/>
      <c r="O5" s="2"/>
      <c r="P5" s="7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8" s="4" customFormat="1" ht="15" customHeight="1" x14ac:dyDescent="0.25">
      <c r="B6" s="56"/>
      <c r="C6" s="260" t="s">
        <v>63</v>
      </c>
      <c r="D6" s="260"/>
      <c r="E6" s="260"/>
      <c r="F6" s="260"/>
      <c r="G6" s="260"/>
      <c r="H6" s="260"/>
      <c r="I6" s="260"/>
      <c r="J6" s="62"/>
      <c r="K6" s="8"/>
    </row>
    <row r="7" spans="2:28" s="4" customFormat="1" thickBot="1" x14ac:dyDescent="0.25">
      <c r="B7" s="56"/>
      <c r="C7" s="3"/>
      <c r="D7" s="1"/>
      <c r="E7" s="1"/>
      <c r="F7" s="1"/>
      <c r="G7" s="8"/>
      <c r="H7" s="8"/>
      <c r="I7" s="8"/>
      <c r="J7" s="62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2:28" s="4" customFormat="1" ht="14.25" x14ac:dyDescent="0.2">
      <c r="B8" s="56"/>
      <c r="C8" s="12" t="s">
        <v>3</v>
      </c>
      <c r="D8" s="13" t="s">
        <v>4</v>
      </c>
      <c r="E8" s="263" t="s">
        <v>64</v>
      </c>
      <c r="F8" s="264"/>
      <c r="G8" s="265"/>
      <c r="H8" s="13" t="s">
        <v>1</v>
      </c>
      <c r="I8" s="14" t="s">
        <v>2</v>
      </c>
      <c r="J8" s="62"/>
      <c r="K8" s="8"/>
      <c r="L8" s="8"/>
      <c r="M8" s="8"/>
      <c r="N8" s="8"/>
      <c r="O8" s="8"/>
      <c r="P8" s="8"/>
      <c r="Q8" s="8"/>
    </row>
    <row r="9" spans="2:28" s="4" customFormat="1" thickBot="1" x14ac:dyDescent="0.25">
      <c r="B9" s="56"/>
      <c r="C9" s="15" t="s">
        <v>31</v>
      </c>
      <c r="D9" s="16" t="s">
        <v>20</v>
      </c>
      <c r="E9" s="16" t="s">
        <v>21</v>
      </c>
      <c r="F9" s="15" t="s">
        <v>22</v>
      </c>
      <c r="G9" s="16" t="s">
        <v>20</v>
      </c>
      <c r="H9" s="16" t="s">
        <v>18</v>
      </c>
      <c r="I9" s="17" t="s">
        <v>23</v>
      </c>
      <c r="J9" s="62"/>
      <c r="K9" s="8"/>
      <c r="L9" s="8"/>
      <c r="M9" s="8"/>
      <c r="N9" s="8"/>
      <c r="O9" s="8"/>
      <c r="P9" s="8"/>
      <c r="Q9" s="8"/>
    </row>
    <row r="10" spans="2:28" s="4" customFormat="1" ht="14.25" x14ac:dyDescent="0.2">
      <c r="B10" s="56"/>
      <c r="C10" s="83" t="e">
        <f>#REF!</f>
        <v>#REF!</v>
      </c>
      <c r="D10" s="78" t="e">
        <f>#REF!</f>
        <v>#REF!</v>
      </c>
      <c r="E10" s="78" t="e">
        <f>#REF!</f>
        <v>#REF!</v>
      </c>
      <c r="F10" s="78" t="e">
        <f>#REF!</f>
        <v>#REF!</v>
      </c>
      <c r="G10" s="78" t="e">
        <f>#REF!</f>
        <v>#REF!</v>
      </c>
      <c r="H10" s="136" t="e">
        <f>#REF!</f>
        <v>#REF!</v>
      </c>
      <c r="I10" s="137" t="e">
        <f>#REF!</f>
        <v>#REF!</v>
      </c>
      <c r="J10" s="62"/>
      <c r="K10" s="8"/>
      <c r="L10" s="8"/>
      <c r="M10" s="8"/>
      <c r="N10" s="8"/>
      <c r="O10" s="8"/>
      <c r="P10" s="8"/>
      <c r="Q10" s="8"/>
    </row>
    <row r="11" spans="2:28" s="4" customFormat="1" ht="14.25" x14ac:dyDescent="0.2">
      <c r="B11" s="56"/>
      <c r="C11" s="84" t="e">
        <f>#REF!</f>
        <v>#REF!</v>
      </c>
      <c r="D11" s="82" t="e">
        <f>#REF!</f>
        <v>#REF!</v>
      </c>
      <c r="E11" s="82" t="e">
        <f>#REF!</f>
        <v>#REF!</v>
      </c>
      <c r="F11" s="82" t="e">
        <f>#REF!</f>
        <v>#REF!</v>
      </c>
      <c r="G11" s="82" t="e">
        <f>#REF!</f>
        <v>#REF!</v>
      </c>
      <c r="H11" s="138" t="e">
        <f>#REF!</f>
        <v>#REF!</v>
      </c>
      <c r="I11" s="139" t="e">
        <f>#REF!</f>
        <v>#REF!</v>
      </c>
      <c r="J11" s="62"/>
      <c r="K11" s="8"/>
      <c r="L11" s="8"/>
      <c r="M11" s="8"/>
      <c r="N11" s="8"/>
      <c r="O11" s="8"/>
      <c r="P11" s="8"/>
      <c r="Q11" s="8"/>
    </row>
    <row r="12" spans="2:28" s="4" customFormat="1" ht="14.25" x14ac:dyDescent="0.2">
      <c r="B12" s="56"/>
      <c r="C12" s="84" t="e">
        <f>#REF!</f>
        <v>#REF!</v>
      </c>
      <c r="D12" s="82" t="e">
        <f>#REF!</f>
        <v>#REF!</v>
      </c>
      <c r="E12" s="82" t="e">
        <f>#REF!</f>
        <v>#REF!</v>
      </c>
      <c r="F12" s="82" t="e">
        <f>#REF!</f>
        <v>#REF!</v>
      </c>
      <c r="G12" s="82" t="e">
        <f>#REF!</f>
        <v>#REF!</v>
      </c>
      <c r="H12" s="138" t="e">
        <f>#REF!</f>
        <v>#REF!</v>
      </c>
      <c r="I12" s="139" t="e">
        <f>#REF!</f>
        <v>#REF!</v>
      </c>
      <c r="J12" s="62"/>
      <c r="K12" s="8"/>
      <c r="L12" s="8"/>
      <c r="M12" s="8"/>
      <c r="N12" s="8"/>
      <c r="O12" s="8"/>
      <c r="P12" s="8"/>
      <c r="Q12" s="8"/>
    </row>
    <row r="13" spans="2:28" s="4" customFormat="1" ht="14.25" hidden="1" x14ac:dyDescent="0.2">
      <c r="B13" s="56"/>
      <c r="C13" s="84" t="e">
        <f>#REF!</f>
        <v>#REF!</v>
      </c>
      <c r="D13" s="82"/>
      <c r="E13" s="82"/>
      <c r="F13" s="82"/>
      <c r="G13" s="82"/>
      <c r="H13" s="82"/>
      <c r="I13" s="85"/>
      <c r="J13" s="62"/>
      <c r="K13" s="8"/>
      <c r="L13" s="8"/>
      <c r="M13" s="8"/>
      <c r="N13" s="8"/>
      <c r="O13" s="8"/>
      <c r="P13" s="8"/>
      <c r="Q13" s="8"/>
    </row>
    <row r="14" spans="2:28" s="4" customFormat="1" ht="14.25" hidden="1" x14ac:dyDescent="0.2">
      <c r="B14" s="56"/>
      <c r="C14" s="21" t="e">
        <f>#REF!</f>
        <v>#REF!</v>
      </c>
      <c r="D14" s="22"/>
      <c r="E14" s="22"/>
      <c r="F14" s="22"/>
      <c r="G14" s="23"/>
      <c r="H14" s="63"/>
      <c r="I14" s="64"/>
      <c r="J14" s="62"/>
      <c r="K14" s="8"/>
      <c r="L14" s="8"/>
      <c r="M14" s="8"/>
      <c r="N14" s="8"/>
      <c r="O14" s="8"/>
      <c r="P14" s="8"/>
      <c r="Q14" s="8"/>
    </row>
    <row r="15" spans="2:28" s="4" customFormat="1" ht="14.65" customHeight="1" thickBot="1" x14ac:dyDescent="0.25">
      <c r="B15" s="56"/>
      <c r="C15" s="86"/>
      <c r="D15" s="66"/>
      <c r="E15" s="66"/>
      <c r="F15" s="66"/>
      <c r="G15" s="67"/>
      <c r="H15" s="68"/>
      <c r="I15" s="69"/>
      <c r="J15" s="65"/>
      <c r="K15" s="25"/>
      <c r="L15" s="25"/>
      <c r="M15" s="25"/>
      <c r="N15" s="25"/>
      <c r="O15" s="25"/>
      <c r="P15" s="27"/>
      <c r="Q15" s="28"/>
    </row>
    <row r="16" spans="2:28" s="4" customFormat="1" ht="10.15" customHeight="1" thickBot="1" x14ac:dyDescent="0.25">
      <c r="B16" s="56"/>
      <c r="C16" s="11"/>
      <c r="D16" s="5"/>
      <c r="E16" s="25"/>
      <c r="F16" s="25"/>
      <c r="G16" s="25"/>
      <c r="H16" s="34"/>
      <c r="I16" s="34"/>
      <c r="J16" s="70"/>
      <c r="K16" s="35"/>
      <c r="L16" s="25"/>
      <c r="M16" s="25"/>
      <c r="N16" s="25"/>
      <c r="O16" s="25"/>
      <c r="P16" s="25"/>
      <c r="Q16" s="25"/>
      <c r="R16" s="27"/>
      <c r="S16" s="28"/>
    </row>
    <row r="17" spans="2:16" s="36" customFormat="1" thickBot="1" x14ac:dyDescent="0.25">
      <c r="B17" s="71"/>
      <c r="C17" s="266" t="s">
        <v>11</v>
      </c>
      <c r="D17" s="267"/>
      <c r="E17" s="39" t="e">
        <f>+SUM(E10:E15)</f>
        <v>#REF!</v>
      </c>
      <c r="F17" s="39" t="e">
        <f>+SUM(F10:F15)</f>
        <v>#REF!</v>
      </c>
      <c r="G17" s="39" t="e">
        <f>+SUM(G10:G15)</f>
        <v>#REF!</v>
      </c>
      <c r="H17" s="140" t="e">
        <f>ROUND((((G17-I17)/G17)*100),4)</f>
        <v>#REF!</v>
      </c>
      <c r="I17" s="141" t="e">
        <f>+SUM(I10:I15)</f>
        <v>#REF!</v>
      </c>
      <c r="J17" s="65"/>
      <c r="K17" s="25"/>
      <c r="L17" s="35"/>
      <c r="M17" s="35"/>
      <c r="N17" s="35"/>
      <c r="O17" s="37"/>
      <c r="P17" s="35"/>
    </row>
    <row r="18" spans="2:16" ht="9" customHeight="1" thickBot="1" x14ac:dyDescent="0.3">
      <c r="B18" s="72"/>
      <c r="C18" s="80"/>
      <c r="D18" s="73"/>
      <c r="E18" s="73"/>
      <c r="F18" s="73"/>
      <c r="G18" s="73"/>
      <c r="H18" s="73"/>
      <c r="I18" s="73"/>
      <c r="J18" s="74"/>
    </row>
    <row r="19" spans="2:16" ht="9" customHeight="1" thickTop="1" x14ac:dyDescent="0.25"/>
  </sheetData>
  <mergeCells count="5">
    <mergeCell ref="E8:G8"/>
    <mergeCell ref="C17:D17"/>
    <mergeCell ref="C3:I3"/>
    <mergeCell ref="C4:I4"/>
    <mergeCell ref="C6:I6"/>
  </mergeCells>
  <pageMargins left="0.7" right="0.7" top="0.75" bottom="0.75" header="0.3" footer="0.3"/>
  <pageSetup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0A7F-108D-418F-9E07-982FFF92EC82}">
  <dimension ref="A2:AB62"/>
  <sheetViews>
    <sheetView showGridLines="0" topLeftCell="A28" zoomScale="80" zoomScaleNormal="80" workbookViewId="0">
      <selection activeCell="J21" sqref="J21"/>
    </sheetView>
  </sheetViews>
  <sheetFormatPr baseColWidth="10" defaultRowHeight="15" x14ac:dyDescent="0.25"/>
  <cols>
    <col min="1" max="1" width="3" customWidth="1"/>
    <col min="3" max="3" width="9.7109375" customWidth="1"/>
    <col min="4" max="4" width="11.5703125" customWidth="1"/>
    <col min="5" max="5" width="18.5703125" hidden="1" customWidth="1"/>
    <col min="6" max="8" width="11.42578125" hidden="1" customWidth="1"/>
    <col min="9" max="9" width="12.42578125" hidden="1" customWidth="1"/>
    <col min="10" max="10" width="9.7109375" customWidth="1"/>
    <col min="11" max="11" width="10.140625" customWidth="1"/>
    <col min="12" max="12" width="11.7109375" customWidth="1"/>
    <col min="13" max="13" width="10" customWidth="1"/>
    <col min="14" max="14" width="10.42578125" customWidth="1"/>
    <col min="15" max="15" width="10.28515625" customWidth="1"/>
    <col min="16" max="16" width="10.7109375" customWidth="1"/>
    <col min="17" max="18" width="3" customWidth="1"/>
    <col min="19" max="19" width="3.42578125" customWidth="1"/>
    <col min="20" max="20" width="11.85546875" bestFit="1" customWidth="1"/>
    <col min="21" max="25" width="13.28515625" customWidth="1"/>
    <col min="26" max="26" width="11" customWidth="1"/>
    <col min="27" max="27" width="11.7109375" customWidth="1"/>
    <col min="28" max="28" width="4.28515625" customWidth="1"/>
  </cols>
  <sheetData>
    <row r="2" spans="1:28" ht="15.75" thickBot="1" x14ac:dyDescent="0.3"/>
    <row r="3" spans="1:28" x14ac:dyDescent="0.25">
      <c r="A3" s="87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9"/>
      <c r="R3" s="90"/>
      <c r="S3" s="91"/>
      <c r="T3" s="88"/>
      <c r="U3" s="88"/>
      <c r="V3" s="88"/>
      <c r="W3" s="88"/>
      <c r="X3" s="88"/>
      <c r="Y3" s="88"/>
      <c r="Z3" s="88"/>
      <c r="AA3" s="88"/>
      <c r="AB3" s="89"/>
    </row>
    <row r="4" spans="1:28" ht="26.25" x14ac:dyDescent="0.4">
      <c r="A4" s="92"/>
      <c r="B4" s="149" t="s">
        <v>67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3"/>
      <c r="R4" s="90"/>
      <c r="S4" s="94"/>
      <c r="T4" s="149" t="s">
        <v>67</v>
      </c>
      <c r="AB4" s="95"/>
    </row>
    <row r="5" spans="1:28" x14ac:dyDescent="0.25">
      <c r="A5" s="92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3"/>
      <c r="R5" s="90"/>
      <c r="S5" s="94"/>
      <c r="AB5" s="95"/>
    </row>
    <row r="6" spans="1:28" ht="15.75" x14ac:dyDescent="0.25">
      <c r="A6" s="92"/>
      <c r="B6" s="96" t="s">
        <v>38</v>
      </c>
      <c r="C6" s="275">
        <v>1</v>
      </c>
      <c r="D6" s="275"/>
      <c r="E6" s="275"/>
      <c r="F6" s="275"/>
      <c r="G6" s="275"/>
      <c r="H6" s="275"/>
      <c r="I6" s="97"/>
      <c r="J6" s="276" t="s">
        <v>29</v>
      </c>
      <c r="K6" s="277"/>
      <c r="L6" s="278"/>
      <c r="M6" s="279">
        <v>45863</v>
      </c>
      <c r="N6" s="280"/>
      <c r="O6" s="98"/>
      <c r="P6" s="99"/>
      <c r="Q6" s="93"/>
      <c r="R6" s="90"/>
      <c r="S6" s="94"/>
      <c r="T6" s="96" t="s">
        <v>38</v>
      </c>
      <c r="U6" s="100" t="s">
        <v>40</v>
      </c>
      <c r="V6" s="276" t="s">
        <v>39</v>
      </c>
      <c r="W6" s="278"/>
      <c r="X6" s="279"/>
      <c r="Y6" s="280"/>
      <c r="Z6" s="98"/>
      <c r="AA6" s="99"/>
      <c r="AB6" s="93"/>
    </row>
    <row r="7" spans="1:28" ht="15.75" x14ac:dyDescent="0.25">
      <c r="A7" s="92"/>
      <c r="B7" s="268" t="s">
        <v>41</v>
      </c>
      <c r="C7" s="269"/>
      <c r="D7" s="269"/>
      <c r="E7" s="269"/>
      <c r="F7" s="269"/>
      <c r="G7" s="269"/>
      <c r="H7" s="269"/>
      <c r="I7" s="269"/>
      <c r="J7" s="270" t="s">
        <v>42</v>
      </c>
      <c r="K7" s="270"/>
      <c r="L7" s="270"/>
      <c r="M7" s="271"/>
      <c r="N7" s="271"/>
      <c r="O7" s="98"/>
      <c r="P7" s="99"/>
      <c r="Q7" s="93"/>
      <c r="R7" s="90"/>
      <c r="S7" s="94"/>
      <c r="T7" s="101"/>
      <c r="U7" s="272" t="s">
        <v>42</v>
      </c>
      <c r="V7" s="273"/>
      <c r="W7" s="273"/>
      <c r="X7" s="273"/>
      <c r="Y7" s="274"/>
      <c r="Z7" s="98"/>
      <c r="AA7" s="99"/>
      <c r="AB7" s="93"/>
    </row>
    <row r="8" spans="1:28" ht="25.5" x14ac:dyDescent="0.25">
      <c r="A8" s="92"/>
      <c r="B8" s="296" t="s">
        <v>43</v>
      </c>
      <c r="C8" s="298" t="s">
        <v>44</v>
      </c>
      <c r="D8" s="281" t="s">
        <v>45</v>
      </c>
      <c r="E8" s="281" t="s">
        <v>46</v>
      </c>
      <c r="F8" s="301" t="s">
        <v>47</v>
      </c>
      <c r="G8" s="302"/>
      <c r="H8" s="303"/>
      <c r="I8" s="102" t="s">
        <v>48</v>
      </c>
      <c r="J8" s="287" t="s">
        <v>49</v>
      </c>
      <c r="K8" s="287" t="s">
        <v>50</v>
      </c>
      <c r="L8" s="289" t="s">
        <v>51</v>
      </c>
      <c r="M8" s="291" t="s">
        <v>52</v>
      </c>
      <c r="N8" s="291" t="s">
        <v>53</v>
      </c>
      <c r="O8" s="281" t="s">
        <v>54</v>
      </c>
      <c r="P8" s="283" t="s">
        <v>55</v>
      </c>
      <c r="Q8" s="93"/>
      <c r="R8" s="90"/>
      <c r="S8" s="94"/>
      <c r="T8" s="296" t="s">
        <v>56</v>
      </c>
      <c r="U8" s="287" t="s">
        <v>49</v>
      </c>
      <c r="V8" s="287" t="s">
        <v>50</v>
      </c>
      <c r="W8" s="289" t="s">
        <v>51</v>
      </c>
      <c r="X8" s="291" t="s">
        <v>52</v>
      </c>
      <c r="Y8" s="291" t="s">
        <v>53</v>
      </c>
      <c r="Z8" s="281" t="s">
        <v>54</v>
      </c>
      <c r="AA8" s="283" t="s">
        <v>55</v>
      </c>
      <c r="AB8" s="93"/>
    </row>
    <row r="9" spans="1:28" x14ac:dyDescent="0.25">
      <c r="A9" s="92"/>
      <c r="B9" s="297"/>
      <c r="C9" s="299"/>
      <c r="D9" s="282"/>
      <c r="E9" s="282"/>
      <c r="F9" s="103"/>
      <c r="G9" s="103"/>
      <c r="H9" s="103" t="s">
        <v>57</v>
      </c>
      <c r="I9" s="104" t="s">
        <v>58</v>
      </c>
      <c r="J9" s="288"/>
      <c r="K9" s="288"/>
      <c r="L9" s="290"/>
      <c r="M9" s="292"/>
      <c r="N9" s="292"/>
      <c r="O9" s="282"/>
      <c r="P9" s="284"/>
      <c r="Q9" s="93"/>
      <c r="R9" s="90"/>
      <c r="S9" s="94"/>
      <c r="T9" s="297"/>
      <c r="U9" s="288"/>
      <c r="V9" s="288"/>
      <c r="W9" s="290"/>
      <c r="X9" s="292"/>
      <c r="Y9" s="292"/>
      <c r="Z9" s="282"/>
      <c r="AA9" s="284"/>
      <c r="AB9" s="93"/>
    </row>
    <row r="10" spans="1:28" ht="15" customHeight="1" x14ac:dyDescent="0.25">
      <c r="A10" s="92"/>
      <c r="B10" s="133" t="e">
        <f>#REF!</f>
        <v>#REF!</v>
      </c>
      <c r="C10" s="105" t="e">
        <f>#REF!</f>
        <v>#REF!</v>
      </c>
      <c r="D10" s="106" t="e">
        <f>#REF!</f>
        <v>#REF!</v>
      </c>
      <c r="E10" s="106"/>
      <c r="F10" s="107"/>
      <c r="G10" s="107"/>
      <c r="H10" s="107"/>
      <c r="I10" s="108"/>
      <c r="J10" s="108" t="e">
        <f>#REF!</f>
        <v>#REF!</v>
      </c>
      <c r="K10" s="108" t="e">
        <f>#REF!</f>
        <v>#REF!</v>
      </c>
      <c r="L10" s="109" t="e">
        <f t="shared" ref="L10:L13" si="0">J10-K10</f>
        <v>#REF!</v>
      </c>
      <c r="M10" s="134" t="e">
        <f>#REF!</f>
        <v>#REF!</v>
      </c>
      <c r="N10" s="110" t="e">
        <f t="shared" ref="N10:N13" si="1">(L10-(L10*(M10%)))</f>
        <v>#REF!</v>
      </c>
      <c r="O10" s="111" t="e">
        <f t="shared" ref="O10:O19" si="2">(N10/$N$20)*$P$10</f>
        <v>#REF!</v>
      </c>
      <c r="P10" s="293">
        <v>2500</v>
      </c>
      <c r="Q10" s="93"/>
      <c r="R10" s="90"/>
      <c r="S10" s="94"/>
      <c r="T10" s="112">
        <f>C6</f>
        <v>1</v>
      </c>
      <c r="U10" s="108" t="e">
        <f>J20</f>
        <v>#REF!</v>
      </c>
      <c r="V10" s="108" t="e">
        <f>K20</f>
        <v>#REF!</v>
      </c>
      <c r="W10" s="113" t="e">
        <f>L20</f>
        <v>#REF!</v>
      </c>
      <c r="X10" s="114" t="e">
        <f>M20</f>
        <v>#REF!</v>
      </c>
      <c r="Y10" s="113" t="e">
        <f>N20</f>
        <v>#REF!</v>
      </c>
      <c r="Z10" s="111" t="e">
        <f t="shared" ref="Z10:Z18" si="3">(Y10/$Y$19)*$AA$10</f>
        <v>#REF!</v>
      </c>
      <c r="AA10" s="293">
        <v>2000</v>
      </c>
      <c r="AB10" s="93"/>
    </row>
    <row r="11" spans="1:28" ht="15" customHeight="1" x14ac:dyDescent="0.25">
      <c r="A11" s="92"/>
      <c r="B11" s="133" t="e">
        <f>#REF!</f>
        <v>#REF!</v>
      </c>
      <c r="C11" s="105" t="e">
        <f>#REF!</f>
        <v>#REF!</v>
      </c>
      <c r="D11" s="106" t="e">
        <f>#REF!</f>
        <v>#REF!</v>
      </c>
      <c r="E11" s="106"/>
      <c r="F11" s="107"/>
      <c r="G11" s="107"/>
      <c r="H11" s="107"/>
      <c r="I11" s="108"/>
      <c r="J11" s="108" t="e">
        <f>#REF!</f>
        <v>#REF!</v>
      </c>
      <c r="K11" s="108" t="e">
        <f>#REF!</f>
        <v>#REF!</v>
      </c>
      <c r="L11" s="109" t="e">
        <f t="shared" si="0"/>
        <v>#REF!</v>
      </c>
      <c r="M11" s="134" t="e">
        <f>#REF!</f>
        <v>#REF!</v>
      </c>
      <c r="N11" s="110" t="e">
        <f t="shared" si="1"/>
        <v>#REF!</v>
      </c>
      <c r="O11" s="111" t="e">
        <f t="shared" si="2"/>
        <v>#REF!</v>
      </c>
      <c r="P11" s="294"/>
      <c r="Q11" s="93"/>
      <c r="R11" s="90"/>
      <c r="S11" s="94"/>
      <c r="T11" s="112">
        <f>C23</f>
        <v>2</v>
      </c>
      <c r="U11" s="108" t="e">
        <f>J37</f>
        <v>#REF!</v>
      </c>
      <c r="V11" s="108" t="e">
        <f>K37</f>
        <v>#REF!</v>
      </c>
      <c r="W11" s="113" t="e">
        <f>L37</f>
        <v>#REF!</v>
      </c>
      <c r="X11" s="114" t="e">
        <f>M37</f>
        <v>#REF!</v>
      </c>
      <c r="Y11" s="113" t="e">
        <f>N37</f>
        <v>#REF!</v>
      </c>
      <c r="Z11" s="111" t="e">
        <f t="shared" si="3"/>
        <v>#REF!</v>
      </c>
      <c r="AA11" s="294"/>
      <c r="AB11" s="93"/>
    </row>
    <row r="12" spans="1:28" ht="15" customHeight="1" x14ac:dyDescent="0.25">
      <c r="A12" s="92"/>
      <c r="B12" s="133" t="e">
        <f>#REF!</f>
        <v>#REF!</v>
      </c>
      <c r="C12" s="105" t="e">
        <f>#REF!</f>
        <v>#REF!</v>
      </c>
      <c r="D12" s="106" t="e">
        <f>#REF!</f>
        <v>#REF!</v>
      </c>
      <c r="E12" s="106"/>
      <c r="F12" s="107"/>
      <c r="G12" s="107"/>
      <c r="H12" s="107"/>
      <c r="I12" s="108"/>
      <c r="J12" s="108" t="e">
        <f>#REF!</f>
        <v>#REF!</v>
      </c>
      <c r="K12" s="108" t="e">
        <f>#REF!</f>
        <v>#REF!</v>
      </c>
      <c r="L12" s="109" t="e">
        <f t="shared" si="0"/>
        <v>#REF!</v>
      </c>
      <c r="M12" s="134" t="e">
        <f>#REF!</f>
        <v>#REF!</v>
      </c>
      <c r="N12" s="110" t="e">
        <f t="shared" si="1"/>
        <v>#REF!</v>
      </c>
      <c r="O12" s="111" t="e">
        <f t="shared" si="2"/>
        <v>#REF!</v>
      </c>
      <c r="P12" s="294"/>
      <c r="Q12" s="93"/>
      <c r="R12" s="90"/>
      <c r="S12" s="94"/>
      <c r="T12" s="112">
        <f>C40</f>
        <v>3</v>
      </c>
      <c r="U12" s="108" t="e">
        <f>J54</f>
        <v>#REF!</v>
      </c>
      <c r="V12" s="108" t="e">
        <f>K54</f>
        <v>#REF!</v>
      </c>
      <c r="W12" s="113" t="e">
        <f>L54</f>
        <v>#REF!</v>
      </c>
      <c r="X12" s="114" t="e">
        <f>M54</f>
        <v>#REF!</v>
      </c>
      <c r="Y12" s="113" t="e">
        <f>N54</f>
        <v>#REF!</v>
      </c>
      <c r="Z12" s="111" t="e">
        <f t="shared" si="3"/>
        <v>#REF!</v>
      </c>
      <c r="AA12" s="294"/>
      <c r="AB12" s="93"/>
    </row>
    <row r="13" spans="1:28" ht="15" customHeight="1" x14ac:dyDescent="0.25">
      <c r="A13" s="92"/>
      <c r="B13" s="133" t="e">
        <f>#REF!</f>
        <v>#REF!</v>
      </c>
      <c r="C13" s="105" t="e">
        <f>#REF!</f>
        <v>#REF!</v>
      </c>
      <c r="D13" s="106" t="e">
        <f>#REF!</f>
        <v>#REF!</v>
      </c>
      <c r="E13" s="106"/>
      <c r="F13" s="107"/>
      <c r="G13" s="107"/>
      <c r="H13" s="107"/>
      <c r="I13" s="108"/>
      <c r="J13" s="108" t="e">
        <f>#REF!</f>
        <v>#REF!</v>
      </c>
      <c r="K13" s="108" t="e">
        <f>#REF!</f>
        <v>#REF!</v>
      </c>
      <c r="L13" s="109" t="e">
        <f t="shared" si="0"/>
        <v>#REF!</v>
      </c>
      <c r="M13" s="134" t="e">
        <f>#REF!</f>
        <v>#REF!</v>
      </c>
      <c r="N13" s="110" t="e">
        <f t="shared" si="1"/>
        <v>#REF!</v>
      </c>
      <c r="O13" s="111" t="e">
        <f t="shared" si="2"/>
        <v>#REF!</v>
      </c>
      <c r="P13" s="294"/>
      <c r="Q13" s="93"/>
      <c r="R13" s="90"/>
      <c r="S13" s="94"/>
      <c r="T13" s="115"/>
      <c r="U13" s="108"/>
      <c r="V13" s="108"/>
      <c r="W13" s="110">
        <f t="shared" ref="W13:W18" si="4">U13-V13</f>
        <v>0</v>
      </c>
      <c r="X13" s="109"/>
      <c r="Y13" s="110">
        <f t="shared" ref="Y13:Y18" si="5">(W13-(W13*(X13%)))</f>
        <v>0</v>
      </c>
      <c r="Z13" s="111" t="e">
        <f t="shared" si="3"/>
        <v>#REF!</v>
      </c>
      <c r="AA13" s="294"/>
      <c r="AB13" s="93"/>
    </row>
    <row r="14" spans="1:28" ht="15" customHeight="1" x14ac:dyDescent="0.25">
      <c r="A14" s="92"/>
      <c r="B14" s="133" t="e">
        <f>#REF!</f>
        <v>#REF!</v>
      </c>
      <c r="C14" s="105" t="e">
        <f>#REF!</f>
        <v>#REF!</v>
      </c>
      <c r="D14" s="106" t="e">
        <f>#REF!</f>
        <v>#REF!</v>
      </c>
      <c r="E14" s="106"/>
      <c r="F14" s="107"/>
      <c r="G14" s="107"/>
      <c r="H14" s="107"/>
      <c r="I14" s="108"/>
      <c r="J14" s="108" t="e">
        <f>#REF!</f>
        <v>#REF!</v>
      </c>
      <c r="K14" s="108" t="e">
        <f>#REF!</f>
        <v>#REF!</v>
      </c>
      <c r="L14" s="109" t="e">
        <f t="shared" ref="L14:L19" si="6">J14-K14</f>
        <v>#REF!</v>
      </c>
      <c r="M14" s="134" t="e">
        <f>#REF!</f>
        <v>#REF!</v>
      </c>
      <c r="N14" s="110" t="e">
        <f t="shared" ref="N14:N19" si="7">(L14-(L14*(M14%)))</f>
        <v>#REF!</v>
      </c>
      <c r="O14" s="111" t="e">
        <f t="shared" si="2"/>
        <v>#REF!</v>
      </c>
      <c r="P14" s="294"/>
      <c r="Q14" s="93"/>
      <c r="R14" s="90"/>
      <c r="S14" s="94"/>
      <c r="T14" s="115"/>
      <c r="U14" s="108"/>
      <c r="V14" s="108"/>
      <c r="W14" s="110">
        <f t="shared" si="4"/>
        <v>0</v>
      </c>
      <c r="X14" s="109"/>
      <c r="Y14" s="110">
        <f t="shared" si="5"/>
        <v>0</v>
      </c>
      <c r="Z14" s="111" t="e">
        <f t="shared" si="3"/>
        <v>#REF!</v>
      </c>
      <c r="AA14" s="294"/>
      <c r="AB14" s="93"/>
    </row>
    <row r="15" spans="1:28" ht="15" customHeight="1" x14ac:dyDescent="0.25">
      <c r="A15" s="92"/>
      <c r="B15" s="133" t="e">
        <f>#REF!</f>
        <v>#REF!</v>
      </c>
      <c r="C15" s="105" t="e">
        <f>#REF!</f>
        <v>#REF!</v>
      </c>
      <c r="D15" s="106" t="e">
        <f>#REF!</f>
        <v>#REF!</v>
      </c>
      <c r="E15" s="106"/>
      <c r="F15" s="107"/>
      <c r="G15" s="107"/>
      <c r="H15" s="107"/>
      <c r="I15" s="108"/>
      <c r="J15" s="108" t="e">
        <f>#REF!</f>
        <v>#REF!</v>
      </c>
      <c r="K15" s="108" t="e">
        <f>#REF!</f>
        <v>#REF!</v>
      </c>
      <c r="L15" s="109" t="e">
        <f t="shared" si="6"/>
        <v>#REF!</v>
      </c>
      <c r="M15" s="134" t="e">
        <f>#REF!</f>
        <v>#REF!</v>
      </c>
      <c r="N15" s="110" t="e">
        <f t="shared" si="7"/>
        <v>#REF!</v>
      </c>
      <c r="O15" s="111" t="e">
        <f t="shared" si="2"/>
        <v>#REF!</v>
      </c>
      <c r="P15" s="294"/>
      <c r="Q15" s="93"/>
      <c r="R15" s="90"/>
      <c r="S15" s="94"/>
      <c r="T15" s="115"/>
      <c r="U15" s="108"/>
      <c r="V15" s="108"/>
      <c r="W15" s="110">
        <f t="shared" si="4"/>
        <v>0</v>
      </c>
      <c r="X15" s="109"/>
      <c r="Y15" s="110">
        <f t="shared" si="5"/>
        <v>0</v>
      </c>
      <c r="Z15" s="111" t="e">
        <f t="shared" si="3"/>
        <v>#REF!</v>
      </c>
      <c r="AA15" s="294"/>
      <c r="AB15" s="93"/>
    </row>
    <row r="16" spans="1:28" ht="15" customHeight="1" x14ac:dyDescent="0.25">
      <c r="A16" s="92"/>
      <c r="B16" s="133" t="e">
        <f>#REF!</f>
        <v>#REF!</v>
      </c>
      <c r="C16" s="105" t="e">
        <f>#REF!</f>
        <v>#REF!</v>
      </c>
      <c r="D16" s="106" t="e">
        <f>#REF!</f>
        <v>#REF!</v>
      </c>
      <c r="E16" s="106"/>
      <c r="F16" s="107"/>
      <c r="G16" s="107"/>
      <c r="H16" s="107"/>
      <c r="I16" s="108"/>
      <c r="J16" s="108" t="e">
        <f>#REF!</f>
        <v>#REF!</v>
      </c>
      <c r="K16" s="108" t="e">
        <f>#REF!</f>
        <v>#REF!</v>
      </c>
      <c r="L16" s="109" t="e">
        <f t="shared" si="6"/>
        <v>#REF!</v>
      </c>
      <c r="M16" s="134" t="e">
        <f>#REF!</f>
        <v>#REF!</v>
      </c>
      <c r="N16" s="110" t="e">
        <f t="shared" si="7"/>
        <v>#REF!</v>
      </c>
      <c r="O16" s="111" t="e">
        <f t="shared" si="2"/>
        <v>#REF!</v>
      </c>
      <c r="P16" s="294"/>
      <c r="Q16" s="93"/>
      <c r="R16" s="90"/>
      <c r="S16" s="94"/>
      <c r="T16" s="115"/>
      <c r="U16" s="117"/>
      <c r="V16" s="116"/>
      <c r="W16" s="110">
        <f t="shared" si="4"/>
        <v>0</v>
      </c>
      <c r="X16" s="118"/>
      <c r="Y16" s="110">
        <f t="shared" si="5"/>
        <v>0</v>
      </c>
      <c r="Z16" s="111" t="e">
        <f t="shared" si="3"/>
        <v>#REF!</v>
      </c>
      <c r="AA16" s="294"/>
      <c r="AB16" s="93"/>
    </row>
    <row r="17" spans="1:28" ht="15" customHeight="1" x14ac:dyDescent="0.25">
      <c r="A17" s="92"/>
      <c r="B17" s="133" t="e">
        <f>#REF!</f>
        <v>#REF!</v>
      </c>
      <c r="C17" s="105" t="e">
        <f>#REF!</f>
        <v>#REF!</v>
      </c>
      <c r="D17" s="106" t="e">
        <f>#REF!</f>
        <v>#REF!</v>
      </c>
      <c r="E17" s="106"/>
      <c r="F17" s="107"/>
      <c r="G17" s="107"/>
      <c r="H17" s="107"/>
      <c r="I17" s="108"/>
      <c r="J17" s="108" t="e">
        <f>#REF!</f>
        <v>#REF!</v>
      </c>
      <c r="K17" s="108" t="e">
        <f>#REF!</f>
        <v>#REF!</v>
      </c>
      <c r="L17" s="109" t="e">
        <f t="shared" si="6"/>
        <v>#REF!</v>
      </c>
      <c r="M17" s="134" t="e">
        <f>#REF!</f>
        <v>#REF!</v>
      </c>
      <c r="N17" s="110" t="e">
        <f t="shared" si="7"/>
        <v>#REF!</v>
      </c>
      <c r="O17" s="111" t="e">
        <f t="shared" si="2"/>
        <v>#REF!</v>
      </c>
      <c r="P17" s="294"/>
      <c r="Q17" s="93"/>
      <c r="R17" s="90"/>
      <c r="S17" s="94"/>
      <c r="T17" s="115"/>
      <c r="U17" s="117"/>
      <c r="V17" s="116"/>
      <c r="W17" s="110">
        <f t="shared" si="4"/>
        <v>0</v>
      </c>
      <c r="X17" s="118"/>
      <c r="Y17" s="110">
        <f t="shared" si="5"/>
        <v>0</v>
      </c>
      <c r="Z17" s="111" t="e">
        <f t="shared" si="3"/>
        <v>#REF!</v>
      </c>
      <c r="AA17" s="294"/>
      <c r="AB17" s="93"/>
    </row>
    <row r="18" spans="1:28" ht="15" customHeight="1" thickBot="1" x14ac:dyDescent="0.3">
      <c r="A18" s="92"/>
      <c r="B18" s="133" t="e">
        <f>#REF!</f>
        <v>#REF!</v>
      </c>
      <c r="C18" s="105" t="e">
        <f>#REF!</f>
        <v>#REF!</v>
      </c>
      <c r="D18" s="106" t="e">
        <f>#REF!</f>
        <v>#REF!</v>
      </c>
      <c r="E18" s="106"/>
      <c r="F18" s="107"/>
      <c r="G18" s="107"/>
      <c r="H18" s="107"/>
      <c r="I18" s="108"/>
      <c r="J18" s="108" t="e">
        <f>#REF!</f>
        <v>#REF!</v>
      </c>
      <c r="K18" s="108" t="e">
        <f>#REF!</f>
        <v>#REF!</v>
      </c>
      <c r="L18" s="109" t="e">
        <f t="shared" si="6"/>
        <v>#REF!</v>
      </c>
      <c r="M18" s="134" t="e">
        <f>#REF!</f>
        <v>#REF!</v>
      </c>
      <c r="N18" s="110" t="e">
        <f t="shared" si="7"/>
        <v>#REF!</v>
      </c>
      <c r="O18" s="111" t="e">
        <f t="shared" si="2"/>
        <v>#REF!</v>
      </c>
      <c r="P18" s="294"/>
      <c r="Q18" s="93"/>
      <c r="R18" s="90"/>
      <c r="S18" s="94"/>
      <c r="T18" s="115"/>
      <c r="U18" s="117"/>
      <c r="V18" s="116"/>
      <c r="W18" s="110">
        <f t="shared" si="4"/>
        <v>0</v>
      </c>
      <c r="X18" s="119"/>
      <c r="Y18" s="110">
        <f t="shared" si="5"/>
        <v>0</v>
      </c>
      <c r="Z18" s="111" t="e">
        <f t="shared" si="3"/>
        <v>#REF!</v>
      </c>
      <c r="AA18" s="295"/>
      <c r="AB18" s="93"/>
    </row>
    <row r="19" spans="1:28" ht="15" customHeight="1" thickBot="1" x14ac:dyDescent="0.3">
      <c r="A19" s="92"/>
      <c r="B19" s="133" t="e">
        <f>#REF!</f>
        <v>#REF!</v>
      </c>
      <c r="C19" s="105" t="e">
        <f>#REF!</f>
        <v>#REF!</v>
      </c>
      <c r="D19" s="106" t="e">
        <f>#REF!</f>
        <v>#REF!</v>
      </c>
      <c r="E19" s="106"/>
      <c r="F19" s="107"/>
      <c r="G19" s="107"/>
      <c r="H19" s="107"/>
      <c r="I19" s="108"/>
      <c r="J19" s="108" t="e">
        <f>#REF!</f>
        <v>#REF!</v>
      </c>
      <c r="K19" s="108" t="e">
        <f>#REF!</f>
        <v>#REF!</v>
      </c>
      <c r="L19" s="109" t="e">
        <f t="shared" si="6"/>
        <v>#REF!</v>
      </c>
      <c r="M19" s="134" t="e">
        <f>#REF!</f>
        <v>#REF!</v>
      </c>
      <c r="N19" s="110" t="e">
        <f t="shared" si="7"/>
        <v>#REF!</v>
      </c>
      <c r="O19" s="111" t="e">
        <f t="shared" si="2"/>
        <v>#REF!</v>
      </c>
      <c r="P19" s="295"/>
      <c r="Q19" s="93"/>
      <c r="R19" s="90"/>
      <c r="S19" s="94"/>
      <c r="T19" s="128" t="s">
        <v>61</v>
      </c>
      <c r="U19" s="124" t="e">
        <f>SUM(U10:U18)</f>
        <v>#REF!</v>
      </c>
      <c r="V19" s="124" t="e">
        <f>SUM(V10:V18)</f>
        <v>#REF!</v>
      </c>
      <c r="W19" s="125" t="e">
        <f>SUM(W10:W18)</f>
        <v>#REF!</v>
      </c>
      <c r="X19" s="129" t="e">
        <f>ROUND(((W19-Y19)/W19%),4)</f>
        <v>#REF!</v>
      </c>
      <c r="Y19" s="125" t="e">
        <f>ROUND(SUM(Y10:Y18),0)</f>
        <v>#REF!</v>
      </c>
      <c r="Z19" s="127" t="e">
        <f>SUM(Z10:Z18)</f>
        <v>#REF!</v>
      </c>
      <c r="AA19" s="99"/>
      <c r="AB19" s="93"/>
    </row>
    <row r="20" spans="1:28" ht="15" customHeight="1" thickBot="1" x14ac:dyDescent="0.3">
      <c r="A20" s="92"/>
      <c r="B20" s="285" t="s">
        <v>59</v>
      </c>
      <c r="C20" s="286"/>
      <c r="D20" s="120">
        <f>COUNT(D9:D19)</f>
        <v>0</v>
      </c>
      <c r="E20" s="121"/>
      <c r="F20" s="122"/>
      <c r="G20" s="122"/>
      <c r="H20" s="122"/>
      <c r="I20" s="123"/>
      <c r="J20" s="124" t="e">
        <f>SUM(J10:J19)</f>
        <v>#REF!</v>
      </c>
      <c r="K20" s="124" t="e">
        <f>SUM(K10:K19)</f>
        <v>#REF!</v>
      </c>
      <c r="L20" s="125" t="e">
        <f>SUM(L10:L19)</f>
        <v>#REF!</v>
      </c>
      <c r="M20" s="126" t="e">
        <f>ROUND(((L20-N20)/L20%),2)</f>
        <v>#REF!</v>
      </c>
      <c r="N20" s="125" t="e">
        <f>ROUND(SUM(N10:N19),0)</f>
        <v>#REF!</v>
      </c>
      <c r="O20" s="127" t="e">
        <f>SUM(O10:O19)</f>
        <v>#REF!</v>
      </c>
      <c r="P20" s="142"/>
      <c r="Q20" s="93"/>
      <c r="R20" s="90"/>
      <c r="S20" s="94"/>
      <c r="AB20" s="93"/>
    </row>
    <row r="21" spans="1:28" ht="15" customHeight="1" thickBot="1" x14ac:dyDescent="0.3">
      <c r="A21" s="92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8"/>
      <c r="P21" s="143"/>
      <c r="Q21" s="93"/>
      <c r="R21" s="90"/>
      <c r="S21" s="130"/>
      <c r="T21" s="131"/>
      <c r="U21" s="131"/>
      <c r="V21" s="131"/>
      <c r="W21" s="131"/>
      <c r="X21" s="131"/>
      <c r="Y21" s="131"/>
      <c r="Z21" s="131"/>
      <c r="AA21" s="131"/>
      <c r="AB21" s="132"/>
    </row>
    <row r="22" spans="1:28" ht="15" customHeight="1" x14ac:dyDescent="0.25">
      <c r="A22" s="92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143"/>
      <c r="Q22" s="93"/>
      <c r="R22" s="90"/>
    </row>
    <row r="23" spans="1:28" ht="15" customHeight="1" x14ac:dyDescent="0.25">
      <c r="A23" s="92"/>
      <c r="B23" s="96" t="s">
        <v>38</v>
      </c>
      <c r="C23" s="275">
        <v>2</v>
      </c>
      <c r="D23" s="275"/>
      <c r="E23" s="275"/>
      <c r="F23" s="275"/>
      <c r="G23" s="275"/>
      <c r="H23" s="275"/>
      <c r="I23" s="97"/>
      <c r="J23" s="276" t="s">
        <v>29</v>
      </c>
      <c r="K23" s="277"/>
      <c r="L23" s="278"/>
      <c r="M23" s="300">
        <v>45863</v>
      </c>
      <c r="N23" s="300"/>
      <c r="O23" s="98"/>
      <c r="P23" s="143"/>
      <c r="Q23" s="93"/>
    </row>
    <row r="24" spans="1:28" ht="15" customHeight="1" x14ac:dyDescent="0.25">
      <c r="A24" s="92"/>
      <c r="B24" s="268" t="s">
        <v>41</v>
      </c>
      <c r="C24" s="269"/>
      <c r="D24" s="269"/>
      <c r="E24" s="269"/>
      <c r="F24" s="269"/>
      <c r="G24" s="269"/>
      <c r="H24" s="269"/>
      <c r="I24" s="269"/>
      <c r="J24" s="270" t="s">
        <v>42</v>
      </c>
      <c r="K24" s="270"/>
      <c r="L24" s="270"/>
      <c r="M24" s="271"/>
      <c r="N24" s="271"/>
      <c r="O24" s="144"/>
      <c r="P24" s="143"/>
      <c r="Q24" s="93"/>
    </row>
    <row r="25" spans="1:28" ht="15" customHeight="1" x14ac:dyDescent="0.25">
      <c r="A25" s="92"/>
      <c r="B25" s="296" t="s">
        <v>43</v>
      </c>
      <c r="C25" s="298" t="s">
        <v>44</v>
      </c>
      <c r="D25" s="281" t="s">
        <v>45</v>
      </c>
      <c r="E25" s="281" t="s">
        <v>46</v>
      </c>
      <c r="F25" s="301" t="s">
        <v>47</v>
      </c>
      <c r="G25" s="302"/>
      <c r="H25" s="303"/>
      <c r="I25" s="102" t="s">
        <v>48</v>
      </c>
      <c r="J25" s="287" t="s">
        <v>49</v>
      </c>
      <c r="K25" s="287" t="s">
        <v>50</v>
      </c>
      <c r="L25" s="289" t="s">
        <v>51</v>
      </c>
      <c r="M25" s="291" t="s">
        <v>52</v>
      </c>
      <c r="N25" s="291" t="s">
        <v>53</v>
      </c>
      <c r="O25" s="281" t="s">
        <v>54</v>
      </c>
      <c r="P25" s="283" t="s">
        <v>55</v>
      </c>
      <c r="Q25" s="93"/>
    </row>
    <row r="26" spans="1:28" ht="15" customHeight="1" x14ac:dyDescent="0.25">
      <c r="A26" s="92"/>
      <c r="B26" s="297"/>
      <c r="C26" s="299"/>
      <c r="D26" s="282"/>
      <c r="E26" s="282"/>
      <c r="F26" s="103"/>
      <c r="G26" s="103"/>
      <c r="H26" s="103" t="s">
        <v>57</v>
      </c>
      <c r="I26" s="104" t="s">
        <v>58</v>
      </c>
      <c r="J26" s="288"/>
      <c r="K26" s="288"/>
      <c r="L26" s="290"/>
      <c r="M26" s="292"/>
      <c r="N26" s="292"/>
      <c r="O26" s="282"/>
      <c r="P26" s="284"/>
      <c r="Q26" s="93"/>
    </row>
    <row r="27" spans="1:28" ht="15" customHeight="1" x14ac:dyDescent="0.25">
      <c r="A27" s="92"/>
      <c r="B27" s="133" t="e">
        <f>#REF!</f>
        <v>#REF!</v>
      </c>
      <c r="C27" s="105" t="e">
        <f>#REF!</f>
        <v>#REF!</v>
      </c>
      <c r="D27" s="106" t="e">
        <f>#REF!</f>
        <v>#REF!</v>
      </c>
      <c r="E27" s="106"/>
      <c r="F27" s="107"/>
      <c r="G27" s="107"/>
      <c r="H27" s="107"/>
      <c r="I27" s="108"/>
      <c r="J27" s="108" t="e">
        <f>#REF!</f>
        <v>#REF!</v>
      </c>
      <c r="K27" s="108" t="e">
        <f>#REF!</f>
        <v>#REF!</v>
      </c>
      <c r="L27" s="109" t="e">
        <f t="shared" ref="L27:L29" si="8">J27-K27</f>
        <v>#REF!</v>
      </c>
      <c r="M27" s="134" t="e">
        <f>#REF!</f>
        <v>#REF!</v>
      </c>
      <c r="N27" s="110" t="e">
        <f t="shared" ref="N27:N29" si="9">(L27-(L27*(M27%)))</f>
        <v>#REF!</v>
      </c>
      <c r="O27" s="111" t="e">
        <f t="shared" ref="O27:O36" si="10">(N27/$N$37)*$P$27</f>
        <v>#REF!</v>
      </c>
      <c r="P27" s="293">
        <v>2500</v>
      </c>
      <c r="Q27" s="93"/>
    </row>
    <row r="28" spans="1:28" ht="15.75" customHeight="1" x14ac:dyDescent="0.25">
      <c r="A28" s="92"/>
      <c r="B28" s="133" t="e">
        <f>#REF!</f>
        <v>#REF!</v>
      </c>
      <c r="C28" s="105" t="e">
        <f>#REF!</f>
        <v>#REF!</v>
      </c>
      <c r="D28" s="106" t="e">
        <f>#REF!</f>
        <v>#REF!</v>
      </c>
      <c r="E28" s="106"/>
      <c r="F28" s="107"/>
      <c r="G28" s="107"/>
      <c r="H28" s="107"/>
      <c r="I28" s="108"/>
      <c r="J28" s="108" t="e">
        <f>#REF!</f>
        <v>#REF!</v>
      </c>
      <c r="K28" s="108" t="e">
        <f>#REF!</f>
        <v>#REF!</v>
      </c>
      <c r="L28" s="109" t="e">
        <f t="shared" si="8"/>
        <v>#REF!</v>
      </c>
      <c r="M28" s="134" t="e">
        <f>#REF!</f>
        <v>#REF!</v>
      </c>
      <c r="N28" s="110" t="e">
        <f t="shared" si="9"/>
        <v>#REF!</v>
      </c>
      <c r="O28" s="111" t="e">
        <f t="shared" si="10"/>
        <v>#REF!</v>
      </c>
      <c r="P28" s="294"/>
      <c r="Q28" s="93"/>
    </row>
    <row r="29" spans="1:28" x14ac:dyDescent="0.25">
      <c r="A29" s="92"/>
      <c r="B29" s="133" t="e">
        <f>#REF!</f>
        <v>#REF!</v>
      </c>
      <c r="C29" s="105" t="e">
        <f>#REF!</f>
        <v>#REF!</v>
      </c>
      <c r="D29" s="106" t="e">
        <f>#REF!</f>
        <v>#REF!</v>
      </c>
      <c r="E29" s="106"/>
      <c r="F29" s="107"/>
      <c r="G29" s="107"/>
      <c r="H29" s="107"/>
      <c r="I29" s="108"/>
      <c r="J29" s="108" t="e">
        <f>#REF!</f>
        <v>#REF!</v>
      </c>
      <c r="K29" s="108" t="e">
        <f>#REF!</f>
        <v>#REF!</v>
      </c>
      <c r="L29" s="109" t="e">
        <f t="shared" si="8"/>
        <v>#REF!</v>
      </c>
      <c r="M29" s="134" t="e">
        <f>#REF!</f>
        <v>#REF!</v>
      </c>
      <c r="N29" s="110" t="e">
        <f t="shared" si="9"/>
        <v>#REF!</v>
      </c>
      <c r="O29" s="111" t="e">
        <f t="shared" si="10"/>
        <v>#REF!</v>
      </c>
      <c r="P29" s="294"/>
      <c r="Q29" s="93"/>
    </row>
    <row r="30" spans="1:28" x14ac:dyDescent="0.25">
      <c r="A30" s="92"/>
      <c r="B30" s="133" t="e">
        <f>#REF!</f>
        <v>#REF!</v>
      </c>
      <c r="C30" s="105" t="e">
        <f>#REF!</f>
        <v>#REF!</v>
      </c>
      <c r="D30" s="106" t="e">
        <f>#REF!</f>
        <v>#REF!</v>
      </c>
      <c r="E30" s="106"/>
      <c r="F30" s="107"/>
      <c r="G30" s="107"/>
      <c r="H30" s="107"/>
      <c r="I30" s="108"/>
      <c r="J30" s="108" t="e">
        <f>#REF!</f>
        <v>#REF!</v>
      </c>
      <c r="K30" s="108" t="e">
        <f>#REF!</f>
        <v>#REF!</v>
      </c>
      <c r="L30" s="109" t="e">
        <f t="shared" ref="L30:L36" si="11">J30-K30</f>
        <v>#REF!</v>
      </c>
      <c r="M30" s="134" t="e">
        <f>#REF!</f>
        <v>#REF!</v>
      </c>
      <c r="N30" s="110" t="e">
        <f t="shared" ref="N30:N36" si="12">(L30-(L30*(M30%)))</f>
        <v>#REF!</v>
      </c>
      <c r="O30" s="111" t="e">
        <f t="shared" si="10"/>
        <v>#REF!</v>
      </c>
      <c r="P30" s="294"/>
      <c r="Q30" s="93"/>
    </row>
    <row r="31" spans="1:28" x14ac:dyDescent="0.25">
      <c r="A31" s="92"/>
      <c r="B31" s="133" t="e">
        <f>#REF!</f>
        <v>#REF!</v>
      </c>
      <c r="C31" s="105" t="e">
        <f>#REF!</f>
        <v>#REF!</v>
      </c>
      <c r="D31" s="106" t="e">
        <f>#REF!</f>
        <v>#REF!</v>
      </c>
      <c r="E31" s="106"/>
      <c r="F31" s="107"/>
      <c r="G31" s="107"/>
      <c r="H31" s="107"/>
      <c r="I31" s="108"/>
      <c r="J31" s="108" t="e">
        <f>#REF!</f>
        <v>#REF!</v>
      </c>
      <c r="K31" s="108" t="e">
        <f>#REF!</f>
        <v>#REF!</v>
      </c>
      <c r="L31" s="109" t="e">
        <f t="shared" si="11"/>
        <v>#REF!</v>
      </c>
      <c r="M31" s="134" t="e">
        <f>#REF!</f>
        <v>#REF!</v>
      </c>
      <c r="N31" s="110" t="e">
        <f t="shared" si="12"/>
        <v>#REF!</v>
      </c>
      <c r="O31" s="111" t="e">
        <f t="shared" si="10"/>
        <v>#REF!</v>
      </c>
      <c r="P31" s="294"/>
      <c r="Q31" s="93"/>
    </row>
    <row r="32" spans="1:28" ht="14.45" customHeight="1" x14ac:dyDescent="0.25">
      <c r="A32" s="92"/>
      <c r="B32" s="133" t="e">
        <f>#REF!</f>
        <v>#REF!</v>
      </c>
      <c r="C32" s="105" t="e">
        <f>#REF!</f>
        <v>#REF!</v>
      </c>
      <c r="D32" s="106" t="e">
        <f>#REF!</f>
        <v>#REF!</v>
      </c>
      <c r="E32" s="106"/>
      <c r="F32" s="107"/>
      <c r="G32" s="107"/>
      <c r="H32" s="107"/>
      <c r="I32" s="108"/>
      <c r="J32" s="108" t="e">
        <f>#REF!</f>
        <v>#REF!</v>
      </c>
      <c r="K32" s="108" t="e">
        <f>#REF!</f>
        <v>#REF!</v>
      </c>
      <c r="L32" s="109" t="e">
        <f t="shared" si="11"/>
        <v>#REF!</v>
      </c>
      <c r="M32" s="134" t="e">
        <f>#REF!</f>
        <v>#REF!</v>
      </c>
      <c r="N32" s="110" t="e">
        <f t="shared" si="12"/>
        <v>#REF!</v>
      </c>
      <c r="O32" s="111" t="e">
        <f t="shared" si="10"/>
        <v>#REF!</v>
      </c>
      <c r="P32" s="294"/>
      <c r="Q32" s="93"/>
    </row>
    <row r="33" spans="1:17" s="148" customFormat="1" ht="14.45" customHeight="1" x14ac:dyDescent="0.25">
      <c r="A33" s="145"/>
      <c r="B33" s="146" t="e">
        <f>#REF!</f>
        <v>#REF!</v>
      </c>
      <c r="C33" s="105" t="e">
        <f>#REF!</f>
        <v>#REF!</v>
      </c>
      <c r="D33" s="106" t="e">
        <f>#REF!</f>
        <v>#REF!</v>
      </c>
      <c r="E33" s="106"/>
      <c r="F33" s="107"/>
      <c r="G33" s="107"/>
      <c r="H33" s="107"/>
      <c r="I33" s="108"/>
      <c r="J33" s="108" t="e">
        <f>#REF!</f>
        <v>#REF!</v>
      </c>
      <c r="K33" s="108" t="e">
        <f>#REF!</f>
        <v>#REF!</v>
      </c>
      <c r="L33" s="109" t="e">
        <f t="shared" si="11"/>
        <v>#REF!</v>
      </c>
      <c r="M33" s="134" t="e">
        <f>#REF!</f>
        <v>#REF!</v>
      </c>
      <c r="N33" s="110" t="e">
        <f t="shared" si="12"/>
        <v>#REF!</v>
      </c>
      <c r="O33" s="111" t="e">
        <f t="shared" si="10"/>
        <v>#REF!</v>
      </c>
      <c r="P33" s="294"/>
      <c r="Q33" s="147"/>
    </row>
    <row r="34" spans="1:17" x14ac:dyDescent="0.25">
      <c r="A34" s="92"/>
      <c r="B34" s="133" t="e">
        <f>#REF!</f>
        <v>#REF!</v>
      </c>
      <c r="C34" s="105" t="e">
        <f>#REF!</f>
        <v>#REF!</v>
      </c>
      <c r="D34" s="106" t="e">
        <f>#REF!</f>
        <v>#REF!</v>
      </c>
      <c r="E34" s="106"/>
      <c r="F34" s="107"/>
      <c r="G34" s="107"/>
      <c r="H34" s="107"/>
      <c r="I34" s="108"/>
      <c r="J34" s="108" t="e">
        <f>#REF!</f>
        <v>#REF!</v>
      </c>
      <c r="K34" s="108" t="e">
        <f>#REF!</f>
        <v>#REF!</v>
      </c>
      <c r="L34" s="109" t="e">
        <f t="shared" si="11"/>
        <v>#REF!</v>
      </c>
      <c r="M34" s="134" t="e">
        <f>#REF!</f>
        <v>#REF!</v>
      </c>
      <c r="N34" s="110" t="e">
        <f t="shared" si="12"/>
        <v>#REF!</v>
      </c>
      <c r="O34" s="111" t="e">
        <f t="shared" si="10"/>
        <v>#REF!</v>
      </c>
      <c r="P34" s="294"/>
      <c r="Q34" s="93"/>
    </row>
    <row r="35" spans="1:17" x14ac:dyDescent="0.25">
      <c r="A35" s="92"/>
      <c r="B35" s="133" t="e">
        <f>#REF!</f>
        <v>#REF!</v>
      </c>
      <c r="C35" s="105" t="e">
        <f>#REF!</f>
        <v>#REF!</v>
      </c>
      <c r="D35" s="106" t="e">
        <f>#REF!</f>
        <v>#REF!</v>
      </c>
      <c r="E35" s="106"/>
      <c r="F35" s="107"/>
      <c r="G35" s="107"/>
      <c r="H35" s="107"/>
      <c r="I35" s="108"/>
      <c r="J35" s="108" t="e">
        <f>#REF!</f>
        <v>#REF!</v>
      </c>
      <c r="K35" s="108" t="e">
        <f>#REF!</f>
        <v>#REF!</v>
      </c>
      <c r="L35" s="109" t="e">
        <f t="shared" si="11"/>
        <v>#REF!</v>
      </c>
      <c r="M35" s="134" t="e">
        <f>#REF!</f>
        <v>#REF!</v>
      </c>
      <c r="N35" s="110" t="e">
        <f t="shared" si="12"/>
        <v>#REF!</v>
      </c>
      <c r="O35" s="111" t="e">
        <f t="shared" si="10"/>
        <v>#REF!</v>
      </c>
      <c r="P35" s="294"/>
      <c r="Q35" s="93"/>
    </row>
    <row r="36" spans="1:17" ht="15.75" thickBot="1" x14ac:dyDescent="0.3">
      <c r="A36" s="92"/>
      <c r="B36" s="133" t="e">
        <f>#REF!</f>
        <v>#REF!</v>
      </c>
      <c r="C36" s="105" t="e">
        <f>#REF!</f>
        <v>#REF!</v>
      </c>
      <c r="D36" s="106" t="e">
        <f>#REF!</f>
        <v>#REF!</v>
      </c>
      <c r="E36" s="106"/>
      <c r="F36" s="107"/>
      <c r="G36" s="107"/>
      <c r="H36" s="107"/>
      <c r="I36" s="108"/>
      <c r="J36" s="108" t="e">
        <f>#REF!</f>
        <v>#REF!</v>
      </c>
      <c r="K36" s="108" t="e">
        <f>#REF!</f>
        <v>#REF!</v>
      </c>
      <c r="L36" s="109" t="e">
        <f t="shared" si="11"/>
        <v>#REF!</v>
      </c>
      <c r="M36" s="134" t="e">
        <f>#REF!</f>
        <v>#REF!</v>
      </c>
      <c r="N36" s="110" t="e">
        <f t="shared" si="12"/>
        <v>#REF!</v>
      </c>
      <c r="O36" s="111" t="e">
        <f t="shared" si="10"/>
        <v>#REF!</v>
      </c>
      <c r="P36" s="295"/>
      <c r="Q36" s="93"/>
    </row>
    <row r="37" spans="1:17" ht="16.5" thickBot="1" x14ac:dyDescent="0.3">
      <c r="A37" s="92"/>
      <c r="B37" s="285" t="s">
        <v>59</v>
      </c>
      <c r="C37" s="286"/>
      <c r="D37" s="120">
        <f>COUNT(D26:D36)</f>
        <v>0</v>
      </c>
      <c r="E37" s="121"/>
      <c r="F37" s="122"/>
      <c r="G37" s="122"/>
      <c r="H37" s="122"/>
      <c r="I37" s="123"/>
      <c r="J37" s="124" t="e">
        <f>SUM(J27:J36)</f>
        <v>#REF!</v>
      </c>
      <c r="K37" s="124" t="e">
        <f>SUM(K27:K36)</f>
        <v>#REF!</v>
      </c>
      <c r="L37" s="125" t="e">
        <f>SUM(L27:L36)</f>
        <v>#REF!</v>
      </c>
      <c r="M37" s="129" t="e">
        <f>ROUND(((L37-N37)/L37%),4)</f>
        <v>#REF!</v>
      </c>
      <c r="N37" s="125" t="e">
        <f>ROUND(SUM(N27:N36),0)</f>
        <v>#REF!</v>
      </c>
      <c r="O37" s="127" t="e">
        <f>SUM(O27:O36)</f>
        <v>#REF!</v>
      </c>
      <c r="P37" s="99"/>
      <c r="Q37" s="93"/>
    </row>
    <row r="38" spans="1:17" x14ac:dyDescent="0.25">
      <c r="A38" s="92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3"/>
    </row>
    <row r="39" spans="1:17" x14ac:dyDescent="0.25">
      <c r="A39" s="9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3"/>
    </row>
    <row r="40" spans="1:17" ht="15.75" x14ac:dyDescent="0.25">
      <c r="A40" s="92"/>
      <c r="B40" s="96" t="s">
        <v>38</v>
      </c>
      <c r="C40" s="275">
        <v>3</v>
      </c>
      <c r="D40" s="275"/>
      <c r="E40" s="275"/>
      <c r="F40" s="275"/>
      <c r="G40" s="275"/>
      <c r="H40" s="275"/>
      <c r="I40" s="97"/>
      <c r="J40" s="276" t="s">
        <v>29</v>
      </c>
      <c r="K40" s="277"/>
      <c r="L40" s="278"/>
      <c r="M40" s="300">
        <v>45863</v>
      </c>
      <c r="N40" s="300"/>
      <c r="O40" s="98"/>
      <c r="P40" s="99"/>
      <c r="Q40" s="93"/>
    </row>
    <row r="41" spans="1:17" ht="15.75" x14ac:dyDescent="0.25">
      <c r="A41" s="92"/>
      <c r="B41" s="268" t="s">
        <v>41</v>
      </c>
      <c r="C41" s="269"/>
      <c r="D41" s="269"/>
      <c r="E41" s="269"/>
      <c r="F41" s="269"/>
      <c r="G41" s="269"/>
      <c r="H41" s="269"/>
      <c r="I41" s="269"/>
      <c r="J41" s="270" t="s">
        <v>42</v>
      </c>
      <c r="K41" s="270"/>
      <c r="L41" s="270"/>
      <c r="M41" s="271"/>
      <c r="N41" s="271"/>
      <c r="O41" s="98"/>
      <c r="P41" s="99"/>
      <c r="Q41" s="93"/>
    </row>
    <row r="42" spans="1:17" ht="25.5" x14ac:dyDescent="0.25">
      <c r="A42" s="92"/>
      <c r="B42" s="296" t="s">
        <v>43</v>
      </c>
      <c r="C42" s="298" t="s">
        <v>44</v>
      </c>
      <c r="D42" s="281" t="s">
        <v>45</v>
      </c>
      <c r="E42" s="281" t="s">
        <v>46</v>
      </c>
      <c r="F42" s="301" t="s">
        <v>47</v>
      </c>
      <c r="G42" s="302"/>
      <c r="H42" s="303"/>
      <c r="I42" s="102" t="s">
        <v>48</v>
      </c>
      <c r="J42" s="287" t="s">
        <v>49</v>
      </c>
      <c r="K42" s="287" t="s">
        <v>50</v>
      </c>
      <c r="L42" s="289" t="s">
        <v>51</v>
      </c>
      <c r="M42" s="291" t="s">
        <v>52</v>
      </c>
      <c r="N42" s="291" t="s">
        <v>53</v>
      </c>
      <c r="O42" s="281" t="s">
        <v>54</v>
      </c>
      <c r="P42" s="283" t="s">
        <v>55</v>
      </c>
      <c r="Q42" s="93"/>
    </row>
    <row r="43" spans="1:17" x14ac:dyDescent="0.25">
      <c r="A43" s="92"/>
      <c r="B43" s="297"/>
      <c r="C43" s="299"/>
      <c r="D43" s="282"/>
      <c r="E43" s="282"/>
      <c r="F43" s="103"/>
      <c r="G43" s="103" t="s">
        <v>60</v>
      </c>
      <c r="H43" s="103" t="s">
        <v>57</v>
      </c>
      <c r="I43" s="104" t="s">
        <v>58</v>
      </c>
      <c r="J43" s="288"/>
      <c r="K43" s="288"/>
      <c r="L43" s="290"/>
      <c r="M43" s="292"/>
      <c r="N43" s="292"/>
      <c r="O43" s="282"/>
      <c r="P43" s="284"/>
      <c r="Q43" s="93"/>
    </row>
    <row r="44" spans="1:17" x14ac:dyDescent="0.25">
      <c r="A44" s="92"/>
      <c r="B44" s="133" t="e">
        <f>#REF!</f>
        <v>#REF!</v>
      </c>
      <c r="C44" s="105" t="e">
        <f>#REF!</f>
        <v>#REF!</v>
      </c>
      <c r="D44" s="106" t="e">
        <f>#REF!</f>
        <v>#REF!</v>
      </c>
      <c r="E44" s="106"/>
      <c r="F44" s="107"/>
      <c r="G44" s="107"/>
      <c r="H44" s="107"/>
      <c r="I44" s="108"/>
      <c r="J44" s="108" t="e">
        <f>#REF!</f>
        <v>#REF!</v>
      </c>
      <c r="K44" s="108" t="e">
        <f>#REF!</f>
        <v>#REF!</v>
      </c>
      <c r="L44" s="109" t="e">
        <f t="shared" ref="L44:L46" si="13">J44-K44</f>
        <v>#REF!</v>
      </c>
      <c r="M44" s="134" t="e">
        <f>#REF!</f>
        <v>#REF!</v>
      </c>
      <c r="N44" s="110" t="e">
        <f t="shared" ref="N44:N46" si="14">(L44-(L44*(M44%)))</f>
        <v>#REF!</v>
      </c>
      <c r="O44" s="111" t="e">
        <f t="shared" ref="O44:O53" si="15">(N44/$N$54)*$P$44</f>
        <v>#REF!</v>
      </c>
      <c r="P44" s="293">
        <v>2500</v>
      </c>
      <c r="Q44" s="93"/>
    </row>
    <row r="45" spans="1:17" x14ac:dyDescent="0.25">
      <c r="A45" s="92"/>
      <c r="B45" s="133" t="e">
        <f>#REF!</f>
        <v>#REF!</v>
      </c>
      <c r="C45" s="105" t="e">
        <f>#REF!</f>
        <v>#REF!</v>
      </c>
      <c r="D45" s="106" t="e">
        <f>#REF!</f>
        <v>#REF!</v>
      </c>
      <c r="E45" s="106"/>
      <c r="F45" s="107"/>
      <c r="G45" s="107"/>
      <c r="H45" s="107"/>
      <c r="I45" s="108"/>
      <c r="J45" s="108" t="e">
        <f>#REF!</f>
        <v>#REF!</v>
      </c>
      <c r="K45" s="108" t="e">
        <f>#REF!</f>
        <v>#REF!</v>
      </c>
      <c r="L45" s="109" t="e">
        <f t="shared" si="13"/>
        <v>#REF!</v>
      </c>
      <c r="M45" s="134" t="e">
        <f>#REF!</f>
        <v>#REF!</v>
      </c>
      <c r="N45" s="110" t="e">
        <f t="shared" si="14"/>
        <v>#REF!</v>
      </c>
      <c r="O45" s="111" t="e">
        <f t="shared" si="15"/>
        <v>#REF!</v>
      </c>
      <c r="P45" s="294"/>
      <c r="Q45" s="93"/>
    </row>
    <row r="46" spans="1:17" x14ac:dyDescent="0.25">
      <c r="A46" s="92"/>
      <c r="B46" s="133" t="e">
        <f>#REF!</f>
        <v>#REF!</v>
      </c>
      <c r="C46" s="105" t="e">
        <f>#REF!</f>
        <v>#REF!</v>
      </c>
      <c r="D46" s="106" t="e">
        <f>#REF!</f>
        <v>#REF!</v>
      </c>
      <c r="E46" s="106"/>
      <c r="F46" s="107"/>
      <c r="G46" s="107"/>
      <c r="H46" s="107"/>
      <c r="I46" s="108"/>
      <c r="J46" s="108" t="e">
        <f>#REF!</f>
        <v>#REF!</v>
      </c>
      <c r="K46" s="108" t="e">
        <f>#REF!</f>
        <v>#REF!</v>
      </c>
      <c r="L46" s="109" t="e">
        <f t="shared" si="13"/>
        <v>#REF!</v>
      </c>
      <c r="M46" s="134" t="e">
        <f>#REF!</f>
        <v>#REF!</v>
      </c>
      <c r="N46" s="110" t="e">
        <f t="shared" si="14"/>
        <v>#REF!</v>
      </c>
      <c r="O46" s="111" t="e">
        <f t="shared" si="15"/>
        <v>#REF!</v>
      </c>
      <c r="P46" s="294"/>
      <c r="Q46" s="93"/>
    </row>
    <row r="47" spans="1:17" x14ac:dyDescent="0.25">
      <c r="A47" s="92"/>
      <c r="B47" s="133" t="e">
        <f>#REF!</f>
        <v>#REF!</v>
      </c>
      <c r="C47" s="105" t="e">
        <f>#REF!</f>
        <v>#REF!</v>
      </c>
      <c r="D47" s="106" t="e">
        <f>#REF!</f>
        <v>#REF!</v>
      </c>
      <c r="E47" s="106"/>
      <c r="F47" s="107"/>
      <c r="G47" s="107"/>
      <c r="H47" s="107"/>
      <c r="I47" s="108"/>
      <c r="J47" s="108" t="e">
        <f>#REF!</f>
        <v>#REF!</v>
      </c>
      <c r="K47" s="108" t="e">
        <f>#REF!</f>
        <v>#REF!</v>
      </c>
      <c r="L47" s="109" t="e">
        <f t="shared" ref="L47:L53" si="16">J47-K47</f>
        <v>#REF!</v>
      </c>
      <c r="M47" s="134" t="e">
        <f>#REF!</f>
        <v>#REF!</v>
      </c>
      <c r="N47" s="110" t="e">
        <f t="shared" ref="N47:N53" si="17">(L47-(L47*(M47%)))</f>
        <v>#REF!</v>
      </c>
      <c r="O47" s="111" t="e">
        <f t="shared" si="15"/>
        <v>#REF!</v>
      </c>
      <c r="P47" s="294"/>
      <c r="Q47" s="93"/>
    </row>
    <row r="48" spans="1:17" x14ac:dyDescent="0.25">
      <c r="A48" s="92"/>
      <c r="B48" s="133" t="e">
        <f>#REF!</f>
        <v>#REF!</v>
      </c>
      <c r="C48" s="105" t="e">
        <f>#REF!</f>
        <v>#REF!</v>
      </c>
      <c r="D48" s="106" t="e">
        <f>#REF!</f>
        <v>#REF!</v>
      </c>
      <c r="E48" s="106"/>
      <c r="F48" s="107"/>
      <c r="G48" s="107"/>
      <c r="H48" s="107"/>
      <c r="I48" s="108"/>
      <c r="J48" s="108" t="e">
        <f>#REF!</f>
        <v>#REF!</v>
      </c>
      <c r="K48" s="108" t="e">
        <f>#REF!</f>
        <v>#REF!</v>
      </c>
      <c r="L48" s="109" t="e">
        <f t="shared" si="16"/>
        <v>#REF!</v>
      </c>
      <c r="M48" s="134" t="e">
        <f>#REF!</f>
        <v>#REF!</v>
      </c>
      <c r="N48" s="110" t="e">
        <f t="shared" si="17"/>
        <v>#REF!</v>
      </c>
      <c r="O48" s="111" t="e">
        <f t="shared" si="15"/>
        <v>#REF!</v>
      </c>
      <c r="P48" s="294"/>
      <c r="Q48" s="93"/>
    </row>
    <row r="49" spans="1:17" ht="14.45" customHeight="1" x14ac:dyDescent="0.25">
      <c r="A49" s="92"/>
      <c r="B49" s="133" t="e">
        <f>#REF!</f>
        <v>#REF!</v>
      </c>
      <c r="C49" s="105" t="e">
        <f>#REF!</f>
        <v>#REF!</v>
      </c>
      <c r="D49" s="106" t="e">
        <f>#REF!</f>
        <v>#REF!</v>
      </c>
      <c r="E49" s="106"/>
      <c r="F49" s="107"/>
      <c r="G49" s="107"/>
      <c r="H49" s="107"/>
      <c r="I49" s="108"/>
      <c r="J49" s="108" t="e">
        <f>#REF!</f>
        <v>#REF!</v>
      </c>
      <c r="K49" s="108" t="e">
        <f>#REF!</f>
        <v>#REF!</v>
      </c>
      <c r="L49" s="109" t="e">
        <f t="shared" si="16"/>
        <v>#REF!</v>
      </c>
      <c r="M49" s="134" t="e">
        <f>#REF!</f>
        <v>#REF!</v>
      </c>
      <c r="N49" s="110" t="e">
        <f t="shared" si="17"/>
        <v>#REF!</v>
      </c>
      <c r="O49" s="111" t="e">
        <f t="shared" si="15"/>
        <v>#REF!</v>
      </c>
      <c r="P49" s="294"/>
      <c r="Q49" s="93"/>
    </row>
    <row r="50" spans="1:17" ht="14.45" customHeight="1" x14ac:dyDescent="0.25">
      <c r="A50" s="92"/>
      <c r="B50" s="133" t="e">
        <f>#REF!</f>
        <v>#REF!</v>
      </c>
      <c r="C50" s="105" t="e">
        <f>#REF!</f>
        <v>#REF!</v>
      </c>
      <c r="D50" s="106" t="e">
        <f>#REF!</f>
        <v>#REF!</v>
      </c>
      <c r="E50" s="106"/>
      <c r="F50" s="107"/>
      <c r="G50" s="107"/>
      <c r="H50" s="107"/>
      <c r="I50" s="108"/>
      <c r="J50" s="108" t="e">
        <f>#REF!</f>
        <v>#REF!</v>
      </c>
      <c r="K50" s="108" t="e">
        <f>#REF!</f>
        <v>#REF!</v>
      </c>
      <c r="L50" s="109" t="e">
        <f t="shared" si="16"/>
        <v>#REF!</v>
      </c>
      <c r="M50" s="134" t="e">
        <f>#REF!</f>
        <v>#REF!</v>
      </c>
      <c r="N50" s="110" t="e">
        <f t="shared" si="17"/>
        <v>#REF!</v>
      </c>
      <c r="O50" s="111" t="e">
        <f t="shared" si="15"/>
        <v>#REF!</v>
      </c>
      <c r="P50" s="294"/>
      <c r="Q50" s="93"/>
    </row>
    <row r="51" spans="1:17" x14ac:dyDescent="0.25">
      <c r="A51" s="92"/>
      <c r="B51" s="133" t="e">
        <f>#REF!</f>
        <v>#REF!</v>
      </c>
      <c r="C51" s="105" t="e">
        <f>#REF!</f>
        <v>#REF!</v>
      </c>
      <c r="D51" s="106" t="e">
        <f>#REF!</f>
        <v>#REF!</v>
      </c>
      <c r="E51" s="106"/>
      <c r="F51" s="107"/>
      <c r="G51" s="107"/>
      <c r="H51" s="107"/>
      <c r="I51" s="108"/>
      <c r="J51" s="108" t="e">
        <f>#REF!</f>
        <v>#REF!</v>
      </c>
      <c r="K51" s="108" t="e">
        <f>#REF!</f>
        <v>#REF!</v>
      </c>
      <c r="L51" s="109" t="e">
        <f t="shared" si="16"/>
        <v>#REF!</v>
      </c>
      <c r="M51" s="134" t="e">
        <f>#REF!</f>
        <v>#REF!</v>
      </c>
      <c r="N51" s="110" t="e">
        <f t="shared" si="17"/>
        <v>#REF!</v>
      </c>
      <c r="O51" s="111" t="e">
        <f t="shared" si="15"/>
        <v>#REF!</v>
      </c>
      <c r="P51" s="294"/>
      <c r="Q51" s="93"/>
    </row>
    <row r="52" spans="1:17" x14ac:dyDescent="0.25">
      <c r="A52" s="92"/>
      <c r="B52" s="133" t="e">
        <f>#REF!</f>
        <v>#REF!</v>
      </c>
      <c r="C52" s="105" t="e">
        <f>#REF!</f>
        <v>#REF!</v>
      </c>
      <c r="D52" s="106" t="e">
        <f>#REF!</f>
        <v>#REF!</v>
      </c>
      <c r="E52" s="106"/>
      <c r="F52" s="107"/>
      <c r="G52" s="107"/>
      <c r="H52" s="107"/>
      <c r="I52" s="108"/>
      <c r="J52" s="108" t="e">
        <f>#REF!</f>
        <v>#REF!</v>
      </c>
      <c r="K52" s="108" t="e">
        <f>#REF!</f>
        <v>#REF!</v>
      </c>
      <c r="L52" s="109" t="e">
        <f t="shared" si="16"/>
        <v>#REF!</v>
      </c>
      <c r="M52" s="134" t="e">
        <f>#REF!</f>
        <v>#REF!</v>
      </c>
      <c r="N52" s="110" t="e">
        <f t="shared" si="17"/>
        <v>#REF!</v>
      </c>
      <c r="O52" s="111" t="e">
        <f t="shared" si="15"/>
        <v>#REF!</v>
      </c>
      <c r="P52" s="294"/>
      <c r="Q52" s="93"/>
    </row>
    <row r="53" spans="1:17" ht="15.75" thickBot="1" x14ac:dyDescent="0.3">
      <c r="A53" s="92"/>
      <c r="B53" s="133" t="e">
        <f>#REF!</f>
        <v>#REF!</v>
      </c>
      <c r="C53" s="105" t="e">
        <f>#REF!</f>
        <v>#REF!</v>
      </c>
      <c r="D53" s="106" t="e">
        <f>#REF!</f>
        <v>#REF!</v>
      </c>
      <c r="E53" s="106"/>
      <c r="F53" s="107"/>
      <c r="G53" s="107"/>
      <c r="H53" s="107"/>
      <c r="I53" s="108"/>
      <c r="J53" s="108" t="e">
        <f>#REF!</f>
        <v>#REF!</v>
      </c>
      <c r="K53" s="108" t="e">
        <f>#REF!</f>
        <v>#REF!</v>
      </c>
      <c r="L53" s="109" t="e">
        <f t="shared" si="16"/>
        <v>#REF!</v>
      </c>
      <c r="M53" s="134" t="e">
        <f>#REF!</f>
        <v>#REF!</v>
      </c>
      <c r="N53" s="110" t="e">
        <f t="shared" si="17"/>
        <v>#REF!</v>
      </c>
      <c r="O53" s="111" t="e">
        <f t="shared" si="15"/>
        <v>#REF!</v>
      </c>
      <c r="P53" s="295"/>
      <c r="Q53" s="93"/>
    </row>
    <row r="54" spans="1:17" ht="16.5" thickBot="1" x14ac:dyDescent="0.3">
      <c r="A54" s="92"/>
      <c r="B54" s="285" t="s">
        <v>59</v>
      </c>
      <c r="C54" s="286"/>
      <c r="D54" s="120">
        <f>COUNT(D43:D53)</f>
        <v>0</v>
      </c>
      <c r="E54" s="121"/>
      <c r="F54" s="122"/>
      <c r="G54" s="122"/>
      <c r="H54" s="122"/>
      <c r="I54" s="123"/>
      <c r="J54" s="124" t="e">
        <f>SUM(J44:J53)</f>
        <v>#REF!</v>
      </c>
      <c r="K54" s="124" t="e">
        <f>SUM(K44:K53)</f>
        <v>#REF!</v>
      </c>
      <c r="L54" s="125" t="e">
        <f>SUM(L44:L53)</f>
        <v>#REF!</v>
      </c>
      <c r="M54" s="129" t="e">
        <f>ROUND(((L54-N54)/L54%),4)</f>
        <v>#REF!</v>
      </c>
      <c r="N54" s="125" t="e">
        <f>ROUND(SUM(N44:N53),0)</f>
        <v>#REF!</v>
      </c>
      <c r="O54" s="127" t="e">
        <f>SUM(O44:O53)</f>
        <v>#REF!</v>
      </c>
      <c r="P54" s="99"/>
      <c r="Q54" s="93"/>
    </row>
    <row r="55" spans="1:17" x14ac:dyDescent="0.25">
      <c r="A55" s="92"/>
      <c r="Q55" s="93"/>
    </row>
    <row r="56" spans="1:17" x14ac:dyDescent="0.25">
      <c r="A56" s="92"/>
      <c r="Q56" s="93"/>
    </row>
    <row r="57" spans="1:17" x14ac:dyDescent="0.25">
      <c r="A57" s="92"/>
      <c r="Q57" s="93"/>
    </row>
    <row r="58" spans="1:17" x14ac:dyDescent="0.25">
      <c r="A58" s="92"/>
      <c r="Q58" s="93"/>
    </row>
    <row r="59" spans="1:17" x14ac:dyDescent="0.25">
      <c r="A59" s="92"/>
      <c r="Q59" s="93"/>
    </row>
    <row r="60" spans="1:17" x14ac:dyDescent="0.25">
      <c r="A60" s="92"/>
      <c r="Q60" s="93"/>
    </row>
    <row r="61" spans="1:17" x14ac:dyDescent="0.25">
      <c r="A61" s="92"/>
      <c r="Q61" s="93"/>
    </row>
    <row r="62" spans="1:17" x14ac:dyDescent="0.25">
      <c r="A62" s="92"/>
      <c r="Q62" s="93"/>
    </row>
  </sheetData>
  <mergeCells count="69">
    <mergeCell ref="P44:P53"/>
    <mergeCell ref="B54:C54"/>
    <mergeCell ref="AA10:AA18"/>
    <mergeCell ref="J42:J43"/>
    <mergeCell ref="K42:K43"/>
    <mergeCell ref="L42:L43"/>
    <mergeCell ref="M42:M43"/>
    <mergeCell ref="N42:N43"/>
    <mergeCell ref="O42:O43"/>
    <mergeCell ref="C40:H40"/>
    <mergeCell ref="J40:L40"/>
    <mergeCell ref="M40:N40"/>
    <mergeCell ref="B41:I41"/>
    <mergeCell ref="J41:N41"/>
    <mergeCell ref="B42:B43"/>
    <mergeCell ref="O25:O26"/>
    <mergeCell ref="P25:P26"/>
    <mergeCell ref="P27:P36"/>
    <mergeCell ref="B37:C37"/>
    <mergeCell ref="C42:C43"/>
    <mergeCell ref="D42:D43"/>
    <mergeCell ref="E42:E43"/>
    <mergeCell ref="F42:H42"/>
    <mergeCell ref="M25:M26"/>
    <mergeCell ref="P42:P43"/>
    <mergeCell ref="B24:I24"/>
    <mergeCell ref="J24:N24"/>
    <mergeCell ref="B25:B26"/>
    <mergeCell ref="C25:C26"/>
    <mergeCell ref="D25:D26"/>
    <mergeCell ref="E25:E26"/>
    <mergeCell ref="F25:H25"/>
    <mergeCell ref="J25:J26"/>
    <mergeCell ref="K25:K26"/>
    <mergeCell ref="L25:L26"/>
    <mergeCell ref="N25:N26"/>
    <mergeCell ref="C23:H23"/>
    <mergeCell ref="J23:L23"/>
    <mergeCell ref="M23:N23"/>
    <mergeCell ref="T8:T9"/>
    <mergeCell ref="U8:U9"/>
    <mergeCell ref="K8:K9"/>
    <mergeCell ref="L8:L9"/>
    <mergeCell ref="M8:M9"/>
    <mergeCell ref="F8:H8"/>
    <mergeCell ref="J8:J9"/>
    <mergeCell ref="Z8:Z9"/>
    <mergeCell ref="AA8:AA9"/>
    <mergeCell ref="B20:C20"/>
    <mergeCell ref="V8:V9"/>
    <mergeCell ref="W8:W9"/>
    <mergeCell ref="X8:X9"/>
    <mergeCell ref="Y8:Y9"/>
    <mergeCell ref="P10:P19"/>
    <mergeCell ref="N8:N9"/>
    <mergeCell ref="O8:O9"/>
    <mergeCell ref="P8:P9"/>
    <mergeCell ref="B8:B9"/>
    <mergeCell ref="C8:C9"/>
    <mergeCell ref="D8:D9"/>
    <mergeCell ref="E8:E9"/>
    <mergeCell ref="B7:I7"/>
    <mergeCell ref="J7:N7"/>
    <mergeCell ref="U7:Y7"/>
    <mergeCell ref="C6:H6"/>
    <mergeCell ref="J6:L6"/>
    <mergeCell ref="M6:N6"/>
    <mergeCell ref="V6:W6"/>
    <mergeCell ref="X6:Y6"/>
  </mergeCells>
  <pageMargins left="0.70866141732283472" right="0.70866141732283472" top="0.74803149606299213" bottom="0.74803149606299213" header="0.31496062992125984" footer="0.31496062992125984"/>
  <pageSetup scale="80" fitToHeight="0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6677B66D22CE4E9B5265BC0EF7B8AE" ma:contentTypeVersion="3" ma:contentTypeDescription="Create a new document." ma:contentTypeScope="" ma:versionID="8d2118916f08b6c63810543a7c2b04e3">
  <xsd:schema xmlns:xsd="http://www.w3.org/2001/XMLSchema" xmlns:xs="http://www.w3.org/2001/XMLSchema" xmlns:p="http://schemas.microsoft.com/office/2006/metadata/properties" xmlns:ns3="e195219c-57f0-4634-9882-9a2fb3c6904a" targetNamespace="http://schemas.microsoft.com/office/2006/metadata/properties" ma:root="true" ma:fieldsID="b1c9f7af8e0ea8f377428145be2b847d" ns3:_="">
    <xsd:import namespace="e195219c-57f0-4634-9882-9a2fb3c690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5219c-57f0-4634-9882-9a2fb3c69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1EF0F0-1205-4830-803B-1F4D161F7E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CAA46B-C1E7-40D9-908D-61F667085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95219c-57f0-4634-9882-9a2fb3c69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138D3-D72B-4556-905F-B54356F2820B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195219c-57f0-4634-9882-9a2fb3c690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RECEPCION </vt:lpstr>
      <vt:lpstr>Hoja2</vt:lpstr>
      <vt:lpstr>Calculo de Ponderados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Castro</dc:creator>
  <cp:lastModifiedBy>Christian Letelier</cp:lastModifiedBy>
  <cp:lastPrinted>2025-05-13T19:14:37Z</cp:lastPrinted>
  <dcterms:created xsi:type="dcterms:W3CDTF">2022-03-05T21:56:28Z</dcterms:created>
  <dcterms:modified xsi:type="dcterms:W3CDTF">2026-04-04T17:11:48Z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0x010100756677B66D22CE4E9B5265BC0EF7B8AE</vt:lpwstr>
  </property>
</Properties>
</file>